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Patto Regione Campania" sheetId="1" r:id="rId1"/>
    <sheet name="Foglio1" sheetId="2" r:id="rId2"/>
  </sheets>
  <definedNames>
    <definedName name="_xlnm.Print_Area" localSheetId="0">'Patto Regione Campania'!$A$1:$Q$98</definedName>
    <definedName name="_xlnm.Print_Titles" localSheetId="0">'Patto Regione Campania'!$2:$3</definedName>
  </definedNames>
  <calcPr fullCalcOnLoad="1"/>
</workbook>
</file>

<file path=xl/sharedStrings.xml><?xml version="1.0" encoding="utf-8"?>
<sst xmlns="http://schemas.openxmlformats.org/spreadsheetml/2006/main" count="247" uniqueCount="169">
  <si>
    <t>SETTORE PRIORITARIO                              (assi Interventi)</t>
  </si>
  <si>
    <t>INTERVENTO STRATEGICO              (titolo del progetto)</t>
  </si>
  <si>
    <t>FINANZIAMENTI ESISTENTI (*)</t>
  </si>
  <si>
    <t>OBIETTIVO PATTO (**)</t>
  </si>
  <si>
    <t>TOTALE</t>
  </si>
  <si>
    <t>Infrastrutture</t>
  </si>
  <si>
    <t>Apertura Cantieri</t>
  </si>
  <si>
    <t>Tratta Centro Direzionale - Capodichino/Aeroporto (opere complementari)</t>
  </si>
  <si>
    <t>Tratta Capodichino - Di Vittorio (OO.CC. stazione di Capodichino esclusa)</t>
  </si>
  <si>
    <t>Riqualificazione urbana Area Portuale Napoli Est - progetto Traccia Napoli</t>
  </si>
  <si>
    <t>Altro (avanzamento intervento)</t>
  </si>
  <si>
    <t>Grande Progetto Mostra d'Oltremare</t>
  </si>
  <si>
    <t>Grande Progetto Metropolitana di Napoli linea 6</t>
  </si>
  <si>
    <t>Ambiente</t>
  </si>
  <si>
    <t>Trattamento e smaltimento definitivo dei rifiuti stoccati in balle sul territorio della Regione Campania</t>
  </si>
  <si>
    <t>Completamento Intervento</t>
  </si>
  <si>
    <t>Apertura Cantiere</t>
  </si>
  <si>
    <t>Grande Progetto Regi Lagni</t>
  </si>
  <si>
    <t>Interventi infrastrutturali per i territori alluvionati della Provincia di Benevento (Opere bonifica montana)</t>
  </si>
  <si>
    <t>Legge 102/2004
PSR 2014 2020 (azione 5.2.1)</t>
  </si>
  <si>
    <t>Sviluppo economico e produttivo</t>
  </si>
  <si>
    <t>Implementazione Contratti di Sviluppo  (Invitalia)</t>
  </si>
  <si>
    <t>Polo della moda e abbigliamento</t>
  </si>
  <si>
    <t>Fondi crescita sostenibile per progetti di ricerca volti all'innovazione di processo e di prodotto</t>
  </si>
  <si>
    <t>Rifinanziamento azioni nell'ambito del Programma Garanzia Giovani:
Tirocini
Bonus Occupazionali
Sostegno all'autoimprenditorialità</t>
  </si>
  <si>
    <t>Rifinanziamento azioni Programma Garanzia Giovani</t>
  </si>
  <si>
    <t>Avvio intervento</t>
  </si>
  <si>
    <t>Intervento di metanizzazione del Cilento</t>
  </si>
  <si>
    <t>Quota parte dei 140 mln stanziati nella Legge 147/2013 (totale per l'intero programma di metanizzazione del Mezzogiorno)</t>
  </si>
  <si>
    <t>Intervento di viabilità zona Diga di Alento - Completamento Strada 3°Lotto</t>
  </si>
  <si>
    <t>Grande Progetto Unesco</t>
  </si>
  <si>
    <t>Sicurezza  e Cultura della Legalità</t>
  </si>
  <si>
    <t>Lavori di efficientamento energetico della  Caserma Caretto</t>
  </si>
  <si>
    <t>Ex Palazzo del Governo - Completamento funzionale Progetto (Prefettura di Avellino)</t>
  </si>
  <si>
    <t>Scuola, Università e Lavoro</t>
  </si>
  <si>
    <t>Grande Progetto Completamento  della Riqualificazione del Fiume Sarno</t>
  </si>
  <si>
    <t>Borse di studio e azioni di sostegno a favore di studenti capaci e meritevoli privi di mezzi e di promozione del merito tra gli studenti, inclusi gli studenti con disabilità</t>
  </si>
  <si>
    <t>Seconda Università - Napoli</t>
  </si>
  <si>
    <t>Università del Sannio - Benevento</t>
  </si>
  <si>
    <t>Università di Napoli - "L'Orientale"</t>
  </si>
  <si>
    <t>Università di Napoli Federico II</t>
  </si>
  <si>
    <t>Università di Napoli Suor Orsola Benincasa</t>
  </si>
  <si>
    <t>Università di Salerno</t>
  </si>
  <si>
    <t>Università degli Studi di Napoli "Parthenope"</t>
  </si>
  <si>
    <t>Polo Aerospaziale (Cira, Dac e Finmeccanica)</t>
  </si>
  <si>
    <t>Polo della filiera agroalimentare e foodact</t>
  </si>
  <si>
    <t>Sostegno per l'attrazione e la sicurezza degli investimenti</t>
  </si>
  <si>
    <t>Polo musei e archivi d’impresa e festival internazione dell'impresa</t>
  </si>
  <si>
    <t>Avvio/Completamento Intervento</t>
  </si>
  <si>
    <t>Impianti di trattamento della frazione organica da raccolta differenziata, dei rifiuti speciali  dei rifiuti liquidi</t>
  </si>
  <si>
    <t>Finanziamenti agevolati per  i soggetti danneggiati dagli eventi calamitosi che hanno interessato la Provincia di Benevento nell’ ottobre 2015  Decontribuzione sugli investimenti</t>
  </si>
  <si>
    <t>Polo delle produzioni per l’autotrasporto e cantieristico (Fincantieri)</t>
  </si>
  <si>
    <t>Istituzione di Zona Economica Speciale (ZES) (Aree Portuali e retroportuali di Napoli e Salerno)</t>
  </si>
  <si>
    <t>Fonti Nazionali</t>
  </si>
  <si>
    <t xml:space="preserve">Interventi volti a creare pari opportunità per i giovani e favorirne il passaggio alla vita adulta </t>
  </si>
  <si>
    <t>Interventi di informazione e educazione indirizzati ai giovani</t>
  </si>
  <si>
    <t>Rafforzare la rete sociale e il capitale umano della generazione 16-35 anni.</t>
  </si>
  <si>
    <t xml:space="preserve">Interventi per rendere fruibili ai giovani  le opportunità culturali e di incontro </t>
  </si>
  <si>
    <t>Altro (Avvio intervento e completamento parziale)</t>
  </si>
  <si>
    <t>POR 2014 2020
Anni 2016-2017</t>
  </si>
  <si>
    <t>Programmi operativi nazionali 2014-2020 e altre Fonti Nazionali
Anni 2016-2017</t>
  </si>
  <si>
    <t>Altro (Studio di Fattibilità e avvio progetto stralcio definitivo)</t>
  </si>
  <si>
    <t>FINANZIAMENTI DA REPERIRE (MEURO)</t>
  </si>
  <si>
    <t>POR 2014 2020</t>
  </si>
  <si>
    <t>FSC 2014 2020</t>
  </si>
  <si>
    <t>IMPATTO FINANZIARIO ANNI 2016 2017</t>
  </si>
  <si>
    <t>FSC 2014-2020</t>
  </si>
  <si>
    <t>Fonti finanziarie</t>
  </si>
  <si>
    <t>meuro</t>
  </si>
  <si>
    <t>altre fonti</t>
  </si>
  <si>
    <t>FSC 2007-2013</t>
  </si>
  <si>
    <t>Por Fesr 2007 - 2013</t>
  </si>
  <si>
    <t>Por Fesr 2007-2013</t>
  </si>
  <si>
    <t>DL 185/2015</t>
  </si>
  <si>
    <t xml:space="preserve">PON 2014 2020 e altre Fonti Nazionali </t>
  </si>
  <si>
    <t>Legge di stabilità 2016</t>
  </si>
  <si>
    <t>FSC 2007 2013 DGR del 09/03/2015, n. 89</t>
  </si>
  <si>
    <t>Pac 2007-2013
art 26 legge di stabilità 2016</t>
  </si>
  <si>
    <t>Rione Terra</t>
  </si>
  <si>
    <t>Asse Nord/Sud Tirrenico Adriatico Lauria Contursi Grottaminarda Termoli Candela. Tratta Lioni Grottaminarda 1° Lotto</t>
  </si>
  <si>
    <t>FSC 2007-2013 - APQ Sistemi di mobilità</t>
  </si>
  <si>
    <t>OdM - Nuovo Ospedale della Zona Orientale di Napoli - Completamento opera originaira.</t>
  </si>
  <si>
    <t>FSC 2007-2013 - APQ Ospedale del Mare</t>
  </si>
  <si>
    <t>OdM - Nuovo Ospedale della Zona Orientale di Napoli - Apparecchiature biomedicali</t>
  </si>
  <si>
    <t>Collegamento tra Tangenziale di Napoli (Via Campana), rete viaria costiera e porto di Pozzuoli</t>
  </si>
  <si>
    <t>Prgogrammi Aree Crisi  e Crisi Industriale</t>
  </si>
  <si>
    <t>UNIVERSIADI</t>
  </si>
  <si>
    <t xml:space="preserve">Programma complementare regionale (2014-2020) </t>
  </si>
  <si>
    <t>Programma complementare regionale (2014-2020) 
Anni 2016-2017</t>
  </si>
  <si>
    <t>Interventi per lo sviluppo dell’aeroporto di Salerno – Pontecagnano previsti nel Master Plan Aeroportuale (FASE 1)</t>
  </si>
  <si>
    <t>completamento intervento</t>
  </si>
  <si>
    <t>ex Ferrovia SEPSA. Bretella tra linea Cumana e Circumflegrea-Soccavo-Mostra: tratta P.co San Paolo-Terracina</t>
  </si>
  <si>
    <t>completamento SdF e progetto prel.</t>
  </si>
  <si>
    <t xml:space="preserve">Ferrovia Circumflegrea. Tratta Soccavo-Traiano-Pianura. Risanamento statico della vecchia Galleria Camaldoli - Adeguamento impiantistico ed opere complementari </t>
  </si>
  <si>
    <t xml:space="preserve">Delibera Cipe 73/2009. L'intervento ha subito un taglio di 11,88 M€ ad opera della delibera CIPE 6/12. La Regione intende cofinanziarlo sul POR 2014-2020 </t>
  </si>
  <si>
    <t>Messa in sicurezza della direttrice stradale Caserta - Monti del Matese</t>
  </si>
  <si>
    <t xml:space="preserve">Ammodernamento della ferrovia Cancello - Benevento. Adeguamento tecnologie. I fase </t>
  </si>
  <si>
    <t>Interventi di messa in sicurezza della viabilità a servizio della Prov. AV</t>
  </si>
  <si>
    <t>Nuovo collegamento in sede propria tra la stazione AV di Afragola e la rete metropolitana di Napoli - 1° lotto</t>
  </si>
  <si>
    <t>Completamento SdF e progettazione prel</t>
  </si>
  <si>
    <t xml:space="preserve">Elettrificazione, velocizzazione e ammodernamento dell’infrastruttura ferroviaria esistente della linea Salerno - Mercato S.S. - Avellino – Benevento e della tratta Mercato S.S. – Codola - Sarno della rete RFI </t>
  </si>
  <si>
    <t xml:space="preserve">Completamento SdF e progettazione prel </t>
  </si>
  <si>
    <t>Ripristino della linea Benevento-Pietrelcina e relativa elettrificazione ai fini del collegamento con il polo religioso di Pietrelcina</t>
  </si>
  <si>
    <t>Completamento progettazione prel/def</t>
  </si>
  <si>
    <t>Realizzazione di un collegamento in sede propria del polo universitario di Fisciano con la tratta Salerno-Avellino della rete FS</t>
  </si>
  <si>
    <t xml:space="preserve">Completamento metropolitana di Salerno: tratta stadio Arechi - Pontecagnano - Aeroporto </t>
  </si>
  <si>
    <t>Completamento SdF e progettazione prel/def</t>
  </si>
  <si>
    <t>Interventi di mobilità sostenibile nelle costiere amalfitana e sorrentina - I fase</t>
  </si>
  <si>
    <t>Studio di fattibilità e progettazione preliminare del collegamento stradale veloce tra l’autostrada A3 “SA-RC” e la variante alla SS 18  (Agropoli)</t>
  </si>
  <si>
    <t>PAC 2007-2013</t>
  </si>
  <si>
    <t xml:space="preserve"> PAC 2007-2013</t>
  </si>
  <si>
    <t>Riconversione rete ferroviaria in piste ciclabili</t>
  </si>
  <si>
    <t>Grande Progetto Ripascimento  Golfo di Salerno</t>
  </si>
  <si>
    <t>Interventi di messa in sicurezza della viabilità a servizio della Prov. SA</t>
  </si>
  <si>
    <t>CAI5 Messa in sicurezza della viabilità e della pubblica illuminazione nell'agglomerato industriale di Caivano.</t>
  </si>
  <si>
    <t>Direttrice ferroviaria Napoli- Bari- Lecce- Taranto.</t>
  </si>
  <si>
    <t>FSC 2007-2013 - CIS</t>
  </si>
  <si>
    <t>73,78 FSC 2007-2013 - APQ Sistemi di mobilità
73,78 Delibera CIPE</t>
  </si>
  <si>
    <t>Avvio Interento</t>
  </si>
  <si>
    <t>Altro (completamento parziale)</t>
  </si>
  <si>
    <t>Metropolitana di Napoli linea 6: Mostra _ Municipio (completamento)</t>
  </si>
  <si>
    <t>Decreto del Governo (Sblocca Italia - decreto legge n. 133 del 12 settembre 2014 – all’art.3, comma 2 lettera c)</t>
  </si>
  <si>
    <t>Altro (Avanzamento cantiere)</t>
  </si>
  <si>
    <t>Avvio Cantiere</t>
  </si>
  <si>
    <t xml:space="preserve">Delibera Cipe 55/2009. L'intervento ha subito un taglio di 88,44 M€ ad opera della delibera CIPE 6/12. </t>
  </si>
  <si>
    <t>Acquisto materiale rotabile ferroviario di tipo metropolitano destinato alle linee ferrovie dello stato regionali</t>
  </si>
  <si>
    <t>Completamento progettazione prel</t>
  </si>
  <si>
    <t>Nodo di interscambio modale di Vesuvio Est</t>
  </si>
  <si>
    <t>Piano Intermodale dell'Area Flegrea. Interventi connessi al piano di allontanamento in caso di emergenza vulcanica - I fase</t>
  </si>
  <si>
    <t>Piano Intermodale dell'Area Flegrea. Interventi di consolidamento del costone della starza - I fase</t>
  </si>
  <si>
    <t>Interventi sulle "green infrastructure" forestali regionali nell'ambito dei Piani di forestazione e bonifica montana degli Enti Delegati</t>
  </si>
  <si>
    <t xml:space="preserve">Si tratta di interventi relativi alla metropolitana Linea 1 per i quali sono stati programmati  42,48 MIT ex art. 18, comma 1, del decreto-legge n. 69/2013 assegnati programmaticamente con delibera n. 61/2013, da confermare su fondi nazionali ed assegnare. </t>
  </si>
  <si>
    <t>Revamping n. 12 ETR tipo Fe 220 e n. 25 ETR tipo T21 già in uso sull'ex ferrovia circumvesuviana</t>
  </si>
  <si>
    <t>Interventi di riqualificazione della stazione di Nola e dell'area antistante ed eliminazione di interferenze sulla linea Napoli - Baiano nel territorio di nolano</t>
  </si>
  <si>
    <t>completamento progetto prel./def</t>
  </si>
  <si>
    <t>Nodo complesso di Napoli Garibaldi - I Fase</t>
  </si>
  <si>
    <t>PAC 2007_2013</t>
  </si>
  <si>
    <t>Piano Regionale di bonifica (tra i quali anche Isochimica, Terra dei Fuochi)</t>
  </si>
  <si>
    <t>30,24 PACIII
Altre risorse CIPE</t>
  </si>
  <si>
    <t>Turismo e Cultura</t>
  </si>
  <si>
    <t>Interventi di edilizia scolastica</t>
  </si>
  <si>
    <t>Piano Triennale dell'edilizia scolastica</t>
  </si>
  <si>
    <t>IMPORTO TOTALE INTERVENTO (MEURO)</t>
  </si>
  <si>
    <t>Nave Oceneografica Militare - Civile Fondi Nazionali
(MIUR - CNR - Ministero della Difesa)</t>
  </si>
  <si>
    <t>Riqualificazione ex Nato Bagnoli ed infrastrutture per l'evento Universiade 2019</t>
  </si>
  <si>
    <t>98,20 Por Fesr 2007-2013
74,85 FSC 2007 2013</t>
  </si>
  <si>
    <t>16 PAC 2007-2013
41,49 FSC 2007 2013</t>
  </si>
  <si>
    <t>Ferrovia Circumvesuviana. Raddoppio tratta tra via Nocera (nuova stazione Stabia Sclavi) . Castellamare di Stabia Centro compresa la riqualificazione della stazione di Castellamamre Centro</t>
  </si>
  <si>
    <t>AdP 2002</t>
  </si>
  <si>
    <t xml:space="preserve">SS 268 Vesuvio e viabilità interconnessa: applicazione sistemi tecnologici per la messa in sicurezza ed il monitoraggio </t>
  </si>
  <si>
    <t>FSC 2000-2006</t>
  </si>
  <si>
    <t>Tratta Piscinola Aversa Centro (completamento)</t>
  </si>
  <si>
    <t>Ferrovia Circumvesuviana. Linea Napoli-Torre Annunziata-Sorrento: raddoppio Pioppaino - Catellammare di Stabia comprese opere di completamento parcheggio</t>
  </si>
  <si>
    <t>Interventi di compatibilizzazione urbana della linea ferroviaria nel territorio di Pompei</t>
  </si>
  <si>
    <t xml:space="preserve">       22,89 mln residuo Delibera Cipe 54/2009
8,78 mln Fondi Regionali (APQ Sistemi URBANI)
* riconfermare Delibera Cipe 54/2009</t>
  </si>
  <si>
    <t>4,94 POR 2007-13
67,38 FSC 2007-2013</t>
  </si>
  <si>
    <t>Azioni per attività culturali e valorizzazione di beni culturali di cui alla DGR n. 90 del 08 03 2016</t>
  </si>
  <si>
    <t>Studio di fattibilità</t>
  </si>
  <si>
    <t>Efficientamento rete idrica a servizio dell'agglomerato industriale di Caivano</t>
  </si>
  <si>
    <t>Reggia di caserta*viale douhet*lavori di restauro delle facciate interne ed esterne finalizzati alla fruizione in sicurezza ed alla valorizzazione del complesso vanvitelliano (1MISEPACCAM-CE02 )</t>
  </si>
  <si>
    <t>Studio di Fattibilità per il ripristino a fini turistico-naturali della storica tratta ferroviaria Avellino Rocchetta S. Antonio</t>
  </si>
  <si>
    <t>Interventi sul dissesto Idrogeologico*
*in aggiunta a risorse nazionali</t>
  </si>
  <si>
    <r>
      <t xml:space="preserve">Grande Progetto Napoli est </t>
    </r>
    <r>
      <rPr>
        <sz val="20"/>
        <rFont val="Calibri"/>
        <family val="2"/>
      </rPr>
      <t>- I FASE</t>
    </r>
  </si>
  <si>
    <t>Grande Progetto La bandiera blu del litorale domitio</t>
  </si>
  <si>
    <t>Grande Progetto Risanamento ambientale dei corpi idrici superficiali delle aree interne</t>
  </si>
  <si>
    <t>Grande Progetto Risanamento ambientale e valorizzazione dei laghi dei Campi Flegrei</t>
  </si>
  <si>
    <t>Credito d'imposta</t>
  </si>
  <si>
    <t>PATTO PER LO SVILUPPO DELLA REGIONE CAMPANIA
SCHEDA INTERVENTI</t>
  </si>
  <si>
    <t>Piano della depurazione e servizio idrico integrato (comprendente prioritariamante gli agglomerati: Mercato San Severino, Airola, Colle Sannita, Morcone, Taurasi, San Leucio del Sannio, Bonito, Vairano Patenora, Marzano Appio, Mignano Montelungo, Torre del Greco. Nocera Superiore, Salerno)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</si>
</sst>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0.00"/>
    <numFmt numFmtId="165" formatCode="&quot; &quot;#,##0.00&quot; &quot;;&quot;-&quot;#,##0.00&quot; &quot;;&quot; -&quot;#&quot; &quot;;&quot; &quot;@&quot; &quot;"/>
    <numFmt numFmtId="166" formatCode="[$-410]General"/>
    <numFmt numFmtId="167" formatCode="[$€-410]&quot; &quot;#,##0.00;[Red]&quot;-&quot;[$€-410]&quot; &quot;#,##0.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€-410]\ #,##0.00;[Red]\-[$€-410]\ #,##0.00"/>
  </numFmts>
  <fonts count="32">
    <font>
      <sz val="11"/>
      <color indexed="8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20"/>
      <name val="Calibri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.6"/>
      <color indexed="12"/>
      <name val="Arial"/>
      <family val="2"/>
    </font>
    <font>
      <u val="single"/>
      <sz val="6.6"/>
      <color indexed="20"/>
      <name val="Arial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name val="Calibri"/>
      <family val="2"/>
    </font>
    <font>
      <b/>
      <sz val="1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165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16" fillId="0" borderId="0">
      <alignment horizontal="center"/>
      <protection/>
    </xf>
    <xf numFmtId="0" fontId="16" fillId="0" borderId="0">
      <alignment horizontal="center" textRotation="90"/>
      <protection/>
    </xf>
    <xf numFmtId="0" fontId="17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23" borderId="4" applyNumberFormat="0" applyFont="0" applyAlignment="0" applyProtection="0"/>
    <xf numFmtId="0" fontId="19" fillId="16" borderId="5" applyNumberFormat="0" applyAlignment="0" applyProtection="0"/>
    <xf numFmtId="9" fontId="1" fillId="0" borderId="0" applyFont="0" applyFill="0" applyBorder="0" applyAlignment="0" applyProtection="0"/>
    <xf numFmtId="0" fontId="20" fillId="0" borderId="0">
      <alignment/>
      <protection/>
    </xf>
    <xf numFmtId="167" fontId="2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" fontId="3" fillId="0" borderId="10" xfId="45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/>
    </xf>
    <xf numFmtId="4" fontId="3" fillId="0" borderId="10" xfId="45" applyNumberFormat="1" applyFont="1" applyBorder="1">
      <alignment/>
      <protection/>
    </xf>
    <xf numFmtId="2" fontId="3" fillId="0" borderId="10" xfId="45" applyNumberFormat="1" applyFont="1" applyFill="1" applyBorder="1">
      <alignment/>
      <protection/>
    </xf>
    <xf numFmtId="2" fontId="3" fillId="0" borderId="10" xfId="45" applyNumberFormat="1" applyFont="1" applyBorder="1">
      <alignment/>
      <protection/>
    </xf>
    <xf numFmtId="166" fontId="3" fillId="0" borderId="10" xfId="45" applyFont="1" applyFill="1" applyBorder="1" applyAlignment="1">
      <alignment horizontal="center" vertical="center" wrapText="1"/>
      <protection/>
    </xf>
    <xf numFmtId="2" fontId="3" fillId="0" borderId="10" xfId="45" applyNumberFormat="1" applyFont="1" applyFill="1" applyBorder="1" applyAlignment="1">
      <alignment horizontal="center" vertical="center" wrapText="1"/>
      <protection/>
    </xf>
    <xf numFmtId="166" fontId="3" fillId="0" borderId="10" xfId="45" applyFont="1" applyBorder="1" applyAlignment="1">
      <alignment horizontal="center"/>
      <protection/>
    </xf>
    <xf numFmtId="166" fontId="3" fillId="0" borderId="10" xfId="45" applyFont="1" applyFill="1" applyBorder="1" applyAlignment="1">
      <alignment horizontal="center"/>
      <protection/>
    </xf>
    <xf numFmtId="166" fontId="3" fillId="0" borderId="10" xfId="45" applyFont="1" applyBorder="1">
      <alignment/>
      <protection/>
    </xf>
    <xf numFmtId="164" fontId="3" fillId="0" borderId="10" xfId="44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Fill="1" applyBorder="1" applyAlignment="1">
      <alignment vertical="center"/>
      <protection/>
    </xf>
    <xf numFmtId="166" fontId="3" fillId="0" borderId="10" xfId="45" applyFont="1" applyFill="1" applyBorder="1">
      <alignment/>
      <protection/>
    </xf>
    <xf numFmtId="164" fontId="3" fillId="0" borderId="10" xfId="45" applyNumberFormat="1" applyFont="1" applyFill="1" applyBorder="1" applyAlignment="1">
      <alignment horizontal="center" vertical="center" wrapText="1"/>
      <protection/>
    </xf>
    <xf numFmtId="166" fontId="5" fillId="24" borderId="10" xfId="45" applyFont="1" applyFill="1" applyBorder="1" applyAlignment="1">
      <alignment horizontal="center" vertical="center" wrapText="1"/>
      <protection/>
    </xf>
    <xf numFmtId="166" fontId="30" fillId="0" borderId="10" xfId="45" applyFont="1" applyBorder="1">
      <alignment/>
      <protection/>
    </xf>
    <xf numFmtId="166" fontId="5" fillId="25" borderId="10" xfId="45" applyFont="1" applyFill="1" applyBorder="1" applyAlignment="1">
      <alignment horizontal="center" vertical="center" wrapText="1"/>
      <protection/>
    </xf>
    <xf numFmtId="166" fontId="4" fillId="24" borderId="10" xfId="45" applyFont="1" applyFill="1" applyBorder="1" applyAlignment="1">
      <alignment horizontal="center" vertical="center" wrapText="1"/>
      <protection/>
    </xf>
    <xf numFmtId="166" fontId="2" fillId="0" borderId="10" xfId="45" applyFont="1" applyFill="1" applyBorder="1" applyAlignment="1">
      <alignment horizontal="left" vertical="center" wrapText="1"/>
      <protection/>
    </xf>
    <xf numFmtId="166" fontId="2" fillId="0" borderId="10" xfId="45" applyFont="1" applyFill="1" applyBorder="1" applyAlignment="1">
      <alignment horizontal="center" vertical="center" wrapText="1"/>
      <protection/>
    </xf>
    <xf numFmtId="166" fontId="5" fillId="0" borderId="10" xfId="45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/>
    </xf>
    <xf numFmtId="2" fontId="2" fillId="0" borderId="10" xfId="45" applyNumberFormat="1" applyFont="1" applyFill="1" applyBorder="1" applyAlignment="1">
      <alignment horizontal="center" vertical="center" wrapText="1"/>
      <protection/>
    </xf>
    <xf numFmtId="166" fontId="3" fillId="26" borderId="10" xfId="45" applyFont="1" applyFill="1" applyBorder="1" applyAlignment="1">
      <alignment horizontal="center" vertical="center" wrapText="1"/>
      <protection/>
    </xf>
    <xf numFmtId="166" fontId="2" fillId="26" borderId="10" xfId="45" applyFont="1" applyFill="1" applyBorder="1" applyAlignment="1">
      <alignment horizontal="center" vertical="center" wrapText="1"/>
      <protection/>
    </xf>
    <xf numFmtId="166" fontId="3" fillId="0" borderId="10" xfId="45" applyFont="1" applyBorder="1" applyAlignment="1">
      <alignment horizontal="center" vertical="center"/>
      <protection/>
    </xf>
    <xf numFmtId="166" fontId="3" fillId="0" borderId="10" xfId="4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7" fillId="0" borderId="10" xfId="45" applyNumberFormat="1" applyFont="1" applyFill="1" applyBorder="1" applyAlignment="1">
      <alignment horizontal="center" vertical="center"/>
      <protection/>
    </xf>
    <xf numFmtId="43" fontId="6" fillId="14" borderId="10" xfId="50" applyFont="1" applyFill="1" applyBorder="1" applyAlignment="1">
      <alignment/>
    </xf>
    <xf numFmtId="166" fontId="6" fillId="14" borderId="10" xfId="50" applyNumberFormat="1" applyFont="1" applyFill="1" applyBorder="1" applyAlignment="1">
      <alignment/>
    </xf>
    <xf numFmtId="43" fontId="6" fillId="14" borderId="10" xfId="50" applyFont="1" applyFill="1" applyBorder="1" applyAlignment="1">
      <alignment horizontal="center"/>
    </xf>
    <xf numFmtId="166" fontId="30" fillId="0" borderId="0" xfId="45" applyFont="1" applyBorder="1">
      <alignment/>
      <protection/>
    </xf>
    <xf numFmtId="166" fontId="30" fillId="0" borderId="0" xfId="45" applyFont="1" applyFill="1" applyBorder="1">
      <alignment/>
      <protection/>
    </xf>
    <xf numFmtId="166" fontId="30" fillId="27" borderId="0" xfId="45" applyFont="1" applyFill="1" applyBorder="1">
      <alignment/>
      <protection/>
    </xf>
    <xf numFmtId="0" fontId="30" fillId="0" borderId="0" xfId="0" applyFont="1" applyBorder="1" applyAlignment="1">
      <alignment/>
    </xf>
    <xf numFmtId="166" fontId="31" fillId="0" borderId="0" xfId="45" applyFont="1" applyBorder="1">
      <alignment/>
      <protection/>
    </xf>
    <xf numFmtId="164" fontId="30" fillId="0" borderId="0" xfId="45" applyNumberFormat="1" applyFont="1" applyFill="1" applyBorder="1">
      <alignment/>
      <protection/>
    </xf>
    <xf numFmtId="0" fontId="30" fillId="0" borderId="0" xfId="0" applyFont="1" applyFill="1" applyBorder="1" applyAlignment="1">
      <alignment/>
    </xf>
    <xf numFmtId="166" fontId="30" fillId="0" borderId="0" xfId="45" applyFont="1" applyBorder="1" applyAlignment="1">
      <alignment horizontal="center" vertical="center"/>
      <protection/>
    </xf>
    <xf numFmtId="166" fontId="30" fillId="0" borderId="0" xfId="45" applyFont="1" applyBorder="1" applyAlignment="1">
      <alignment horizontal="center"/>
      <protection/>
    </xf>
    <xf numFmtId="43" fontId="30" fillId="0" borderId="0" xfId="50" applyFont="1" applyBorder="1" applyAlignment="1">
      <alignment/>
    </xf>
    <xf numFmtId="2" fontId="3" fillId="0" borderId="10" xfId="45" applyNumberFormat="1" applyFont="1" applyFill="1" applyBorder="1" applyAlignment="1">
      <alignment horizontal="center" vertical="center" wrapText="1"/>
      <protection/>
    </xf>
    <xf numFmtId="166" fontId="5" fillId="0" borderId="10" xfId="45" applyFont="1" applyFill="1" applyBorder="1" applyAlignment="1">
      <alignment horizontal="center" vertical="center" wrapText="1"/>
      <protection/>
    </xf>
    <xf numFmtId="4" fontId="3" fillId="0" borderId="10" xfId="45" applyNumberFormat="1" applyFont="1" applyFill="1" applyBorder="1" applyAlignment="1">
      <alignment horizontal="center" vertical="center" wrapText="1"/>
      <protection/>
    </xf>
    <xf numFmtId="166" fontId="5" fillId="28" borderId="10" xfId="45" applyFont="1" applyFill="1" applyBorder="1" applyAlignment="1">
      <alignment horizontal="center" vertical="center" wrapText="1"/>
      <protection/>
    </xf>
    <xf numFmtId="166" fontId="2" fillId="13" borderId="10" xfId="45" applyFont="1" applyFill="1" applyBorder="1" applyAlignment="1">
      <alignment horizontal="center" vertical="center" wrapText="1"/>
      <protection/>
    </xf>
    <xf numFmtId="166" fontId="5" fillId="29" borderId="10" xfId="45" applyFont="1" applyFill="1" applyBorder="1" applyAlignment="1">
      <alignment horizontal="center" vertical="center" wrapText="1"/>
      <protection/>
    </xf>
    <xf numFmtId="166" fontId="5" fillId="25" borderId="10" xfId="45" applyFont="1" applyFill="1" applyBorder="1" applyAlignment="1">
      <alignment horizontal="center" vertical="center" wrapText="1"/>
      <protection/>
    </xf>
    <xf numFmtId="166" fontId="3" fillId="0" borderId="10" xfId="45" applyFont="1" applyFill="1" applyBorder="1" applyAlignment="1">
      <alignment horizontal="center" vertical="center" wrapText="1"/>
      <protection/>
    </xf>
    <xf numFmtId="166" fontId="2" fillId="0" borderId="10" xfId="45" applyFont="1" applyFill="1" applyBorder="1" applyAlignment="1">
      <alignment horizontal="left" vertical="center" wrapText="1"/>
      <protection/>
    </xf>
    <xf numFmtId="166" fontId="9" fillId="0" borderId="10" xfId="45" applyFont="1" applyFill="1" applyBorder="1" applyAlignment="1">
      <alignment horizontal="center" vertical="center" wrapText="1"/>
      <protection/>
    </xf>
    <xf numFmtId="166" fontId="5" fillId="30" borderId="10" xfId="45" applyFont="1" applyFill="1" applyBorder="1" applyAlignment="1">
      <alignment horizontal="center" vertical="center" wrapText="1"/>
      <protection/>
    </xf>
    <xf numFmtId="166" fontId="5" fillId="31" borderId="10" xfId="45" applyFont="1" applyFill="1" applyBorder="1" applyAlignment="1">
      <alignment horizontal="center" vertical="center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Comma" xfId="44"/>
    <cellStyle name="Excel Built-in Normal" xfId="45"/>
    <cellStyle name="Excel Built-in Normal 2" xfId="46"/>
    <cellStyle name="Heading" xfId="47"/>
    <cellStyle name="Heading1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Result" xfId="56"/>
    <cellStyle name="Result2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"/>
  <sheetViews>
    <sheetView tabSelected="1" zoomScale="40" zoomScaleNormal="40" zoomScaleSheetLayoutView="50" zoomScalePageLayoutView="0" workbookViewId="0" topLeftCell="A1">
      <selection activeCell="B2" sqref="B2:B3"/>
    </sheetView>
  </sheetViews>
  <sheetFormatPr defaultColWidth="35.625" defaultRowHeight="14.25"/>
  <cols>
    <col min="1" max="1" width="26.75390625" style="37" customWidth="1"/>
    <col min="2" max="2" width="56.75390625" style="37" customWidth="1"/>
    <col min="3" max="3" width="23.875" style="44" customWidth="1"/>
    <col min="4" max="4" width="23.25390625" style="37" customWidth="1"/>
    <col min="5" max="5" width="43.25390625" style="45" customWidth="1"/>
    <col min="6" max="6" width="18.50390625" style="37" customWidth="1"/>
    <col min="7" max="7" width="21.75390625" style="37" customWidth="1"/>
    <col min="8" max="8" width="29.625" style="37" customWidth="1"/>
    <col min="9" max="9" width="25.875" style="37" customWidth="1"/>
    <col min="10" max="10" width="22.25390625" style="37" customWidth="1"/>
    <col min="11" max="11" width="20.375" style="37" customWidth="1"/>
    <col min="12" max="12" width="21.75390625" style="45" customWidth="1"/>
    <col min="13" max="13" width="18.50390625" style="37" customWidth="1"/>
    <col min="14" max="14" width="25.25390625" style="37" customWidth="1"/>
    <col min="15" max="15" width="27.50390625" style="37" customWidth="1"/>
    <col min="16" max="16" width="26.375" style="37" customWidth="1"/>
    <col min="17" max="16384" width="35.625" style="37" customWidth="1"/>
  </cols>
  <sheetData>
    <row r="1" spans="1:17" ht="63.75" customHeight="1">
      <c r="A1" s="56" t="s">
        <v>167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92.25" customHeight="1">
      <c r="A2" s="53" t="s">
        <v>0</v>
      </c>
      <c r="B2" s="53" t="s">
        <v>1</v>
      </c>
      <c r="C2" s="53" t="s">
        <v>142</v>
      </c>
      <c r="D2" s="53" t="s">
        <v>2</v>
      </c>
      <c r="E2" s="53"/>
      <c r="F2" s="53" t="s">
        <v>62</v>
      </c>
      <c r="G2" s="53"/>
      <c r="H2" s="53"/>
      <c r="I2" s="53"/>
      <c r="J2" s="53"/>
      <c r="K2" s="53" t="s">
        <v>65</v>
      </c>
      <c r="L2" s="53"/>
      <c r="M2" s="53"/>
      <c r="N2" s="53"/>
      <c r="O2" s="53"/>
      <c r="P2" s="53"/>
      <c r="Q2" s="18" t="s">
        <v>3</v>
      </c>
    </row>
    <row r="3" spans="1:17" ht="133.5" customHeight="1">
      <c r="A3" s="53"/>
      <c r="B3" s="53"/>
      <c r="C3" s="53"/>
      <c r="D3" s="18" t="s">
        <v>68</v>
      </c>
      <c r="E3" s="18" t="s">
        <v>67</v>
      </c>
      <c r="F3" s="16" t="s">
        <v>4</v>
      </c>
      <c r="G3" s="16" t="s">
        <v>63</v>
      </c>
      <c r="H3" s="16" t="s">
        <v>87</v>
      </c>
      <c r="I3" s="16" t="s">
        <v>74</v>
      </c>
      <c r="J3" s="16" t="s">
        <v>64</v>
      </c>
      <c r="K3" s="16" t="s">
        <v>109</v>
      </c>
      <c r="L3" s="16" t="s">
        <v>70</v>
      </c>
      <c r="M3" s="16" t="s">
        <v>66</v>
      </c>
      <c r="N3" s="19" t="s">
        <v>88</v>
      </c>
      <c r="O3" s="16" t="s">
        <v>59</v>
      </c>
      <c r="P3" s="19" t="s">
        <v>60</v>
      </c>
      <c r="Q3" s="18">
        <v>2017</v>
      </c>
    </row>
    <row r="4" spans="1:17" ht="127.5">
      <c r="A4" s="58" t="s">
        <v>5</v>
      </c>
      <c r="B4" s="20" t="s">
        <v>89</v>
      </c>
      <c r="C4" s="1">
        <f>D4</f>
        <v>40</v>
      </c>
      <c r="D4" s="1">
        <v>40</v>
      </c>
      <c r="E4" s="21" t="s">
        <v>121</v>
      </c>
      <c r="F4" s="6"/>
      <c r="G4" s="1"/>
      <c r="H4" s="1"/>
      <c r="I4" s="1"/>
      <c r="J4" s="1"/>
      <c r="K4" s="1"/>
      <c r="L4" s="1"/>
      <c r="M4" s="1"/>
      <c r="N4" s="1"/>
      <c r="O4" s="1"/>
      <c r="P4" s="1">
        <v>40</v>
      </c>
      <c r="Q4" s="22" t="s">
        <v>90</v>
      </c>
    </row>
    <row r="5" spans="1:17" ht="48.75" customHeight="1">
      <c r="A5" s="58"/>
      <c r="B5" s="55" t="s">
        <v>7</v>
      </c>
      <c r="C5" s="47">
        <f>50+D5+D6</f>
        <v>643.1</v>
      </c>
      <c r="D5" s="1">
        <v>300</v>
      </c>
      <c r="E5" s="21" t="s">
        <v>70</v>
      </c>
      <c r="F5" s="54">
        <v>50</v>
      </c>
      <c r="G5" s="49"/>
      <c r="H5" s="49"/>
      <c r="I5" s="49"/>
      <c r="J5" s="49">
        <v>50</v>
      </c>
      <c r="K5" s="49"/>
      <c r="L5" s="49"/>
      <c r="M5" s="49">
        <v>9</v>
      </c>
      <c r="N5" s="49"/>
      <c r="O5" s="49"/>
      <c r="P5" s="49"/>
      <c r="Q5" s="48" t="s">
        <v>26</v>
      </c>
    </row>
    <row r="6" spans="1:17" ht="40.5" customHeight="1">
      <c r="A6" s="58"/>
      <c r="B6" s="55"/>
      <c r="C6" s="47"/>
      <c r="D6" s="1">
        <v>293.1</v>
      </c>
      <c r="E6" s="21" t="s">
        <v>69</v>
      </c>
      <c r="F6" s="54"/>
      <c r="G6" s="49"/>
      <c r="H6" s="49"/>
      <c r="I6" s="49"/>
      <c r="J6" s="49"/>
      <c r="K6" s="49"/>
      <c r="L6" s="49"/>
      <c r="M6" s="49"/>
      <c r="N6" s="49"/>
      <c r="O6" s="49"/>
      <c r="P6" s="49"/>
      <c r="Q6" s="48"/>
    </row>
    <row r="7" spans="1:17" ht="280.5">
      <c r="A7" s="58"/>
      <c r="B7" s="20" t="s">
        <v>8</v>
      </c>
      <c r="C7" s="1">
        <v>42.48</v>
      </c>
      <c r="D7" s="1">
        <v>42.48</v>
      </c>
      <c r="E7" s="21" t="s">
        <v>131</v>
      </c>
      <c r="F7" s="6"/>
      <c r="G7" s="1"/>
      <c r="H7" s="1"/>
      <c r="I7" s="1"/>
      <c r="J7" s="23"/>
      <c r="K7" s="23"/>
      <c r="L7" s="2"/>
      <c r="M7" s="23"/>
      <c r="N7" s="23"/>
      <c r="O7" s="1"/>
      <c r="P7" s="1">
        <v>5</v>
      </c>
      <c r="Q7" s="22" t="s">
        <v>6</v>
      </c>
    </row>
    <row r="8" spans="1:17" ht="127.5">
      <c r="A8" s="58"/>
      <c r="B8" s="20" t="s">
        <v>91</v>
      </c>
      <c r="C8" s="1">
        <f aca="true" t="shared" si="0" ref="C8:C31">+D8+F8</f>
        <v>121.16999999999999</v>
      </c>
      <c r="D8" s="1">
        <v>32.68</v>
      </c>
      <c r="E8" s="21" t="s">
        <v>124</v>
      </c>
      <c r="F8" s="6">
        <v>88.49</v>
      </c>
      <c r="G8" s="1"/>
      <c r="H8" s="1"/>
      <c r="I8" s="1"/>
      <c r="J8" s="1">
        <v>88.49</v>
      </c>
      <c r="K8" s="1"/>
      <c r="L8" s="1"/>
      <c r="M8" s="1">
        <v>1</v>
      </c>
      <c r="N8" s="3"/>
      <c r="O8" s="1"/>
      <c r="P8" s="1">
        <v>32.68</v>
      </c>
      <c r="Q8" s="22" t="s">
        <v>6</v>
      </c>
    </row>
    <row r="9" spans="1:17" ht="76.5">
      <c r="A9" s="58"/>
      <c r="B9" s="20" t="s">
        <v>9</v>
      </c>
      <c r="C9" s="1">
        <f t="shared" si="0"/>
        <v>0.92</v>
      </c>
      <c r="D9" s="1"/>
      <c r="E9" s="21"/>
      <c r="F9" s="6">
        <v>0.92</v>
      </c>
      <c r="G9" s="1"/>
      <c r="H9" s="1"/>
      <c r="I9" s="1"/>
      <c r="J9" s="1">
        <f>0.265+0.65</f>
        <v>0.915</v>
      </c>
      <c r="K9" s="1"/>
      <c r="L9" s="1"/>
      <c r="M9" s="1">
        <f>0.265+0.65</f>
        <v>0.915</v>
      </c>
      <c r="N9" s="1"/>
      <c r="O9" s="1"/>
      <c r="P9" s="1"/>
      <c r="Q9" s="22" t="s">
        <v>92</v>
      </c>
    </row>
    <row r="10" spans="1:17" ht="102">
      <c r="A10" s="58"/>
      <c r="B10" s="20" t="s">
        <v>125</v>
      </c>
      <c r="C10" s="1">
        <f t="shared" si="0"/>
        <v>84.27</v>
      </c>
      <c r="D10" s="1">
        <v>28.09</v>
      </c>
      <c r="E10" s="21" t="s">
        <v>136</v>
      </c>
      <c r="F10" s="6">
        <v>56.18</v>
      </c>
      <c r="G10" s="1">
        <v>56.18</v>
      </c>
      <c r="H10" s="1"/>
      <c r="I10" s="1"/>
      <c r="J10" s="1"/>
      <c r="K10" s="1">
        <v>28.09</v>
      </c>
      <c r="L10" s="1"/>
      <c r="M10" s="1"/>
      <c r="N10" s="1"/>
      <c r="O10" s="1">
        <v>56.18</v>
      </c>
      <c r="P10" s="1"/>
      <c r="Q10" s="22" t="s">
        <v>90</v>
      </c>
    </row>
    <row r="11" spans="1:17" ht="76.5">
      <c r="A11" s="58"/>
      <c r="B11" s="20" t="s">
        <v>132</v>
      </c>
      <c r="C11" s="1">
        <f t="shared" si="0"/>
        <v>72.31</v>
      </c>
      <c r="D11" s="1">
        <v>72.31</v>
      </c>
      <c r="E11" s="21" t="s">
        <v>155</v>
      </c>
      <c r="F11" s="1"/>
      <c r="G11" s="1"/>
      <c r="H11" s="1"/>
      <c r="I11" s="1"/>
      <c r="J11" s="1"/>
      <c r="K11" s="1"/>
      <c r="L11" s="1">
        <v>67.38</v>
      </c>
      <c r="M11" s="1"/>
      <c r="N11" s="1"/>
      <c r="O11" s="1"/>
      <c r="P11" s="1"/>
      <c r="Q11" s="22" t="s">
        <v>90</v>
      </c>
    </row>
    <row r="12" spans="1:17" ht="127.5">
      <c r="A12" s="58"/>
      <c r="B12" s="20" t="s">
        <v>133</v>
      </c>
      <c r="C12" s="1">
        <f t="shared" si="0"/>
        <v>32.26</v>
      </c>
      <c r="D12" s="1"/>
      <c r="E12" s="21"/>
      <c r="F12" s="6">
        <v>32.26</v>
      </c>
      <c r="G12" s="1"/>
      <c r="H12" s="1">
        <v>32.26</v>
      </c>
      <c r="I12" s="1"/>
      <c r="J12" s="1"/>
      <c r="K12" s="1"/>
      <c r="L12" s="1"/>
      <c r="M12" s="1"/>
      <c r="N12" s="3"/>
      <c r="O12" s="1"/>
      <c r="P12" s="1"/>
      <c r="Q12" s="22" t="s">
        <v>134</v>
      </c>
    </row>
    <row r="13" spans="1:17" ht="57" customHeight="1">
      <c r="A13" s="58"/>
      <c r="B13" s="20" t="s">
        <v>162</v>
      </c>
      <c r="C13" s="1">
        <f t="shared" si="0"/>
        <v>78.25</v>
      </c>
      <c r="D13" s="1">
        <v>7.4</v>
      </c>
      <c r="E13" s="21" t="s">
        <v>71</v>
      </c>
      <c r="F13" s="6">
        <v>70.85</v>
      </c>
      <c r="G13" s="1">
        <v>28.75</v>
      </c>
      <c r="H13" s="1">
        <v>42.1</v>
      </c>
      <c r="I13" s="1"/>
      <c r="J13" s="1"/>
      <c r="K13" s="1"/>
      <c r="L13" s="1"/>
      <c r="M13" s="1"/>
      <c r="N13" s="1">
        <v>42.1</v>
      </c>
      <c r="O13" s="1">
        <v>28.75</v>
      </c>
      <c r="P13" s="1"/>
      <c r="Q13" s="22" t="s">
        <v>90</v>
      </c>
    </row>
    <row r="14" spans="1:17" ht="78" customHeight="1">
      <c r="A14" s="58"/>
      <c r="B14" s="20" t="s">
        <v>11</v>
      </c>
      <c r="C14" s="1">
        <f t="shared" si="0"/>
        <v>60.55</v>
      </c>
      <c r="D14" s="1">
        <v>0.65</v>
      </c>
      <c r="E14" s="21" t="s">
        <v>72</v>
      </c>
      <c r="F14" s="6">
        <v>59.9</v>
      </c>
      <c r="G14" s="1">
        <v>44.9</v>
      </c>
      <c r="H14" s="1">
        <v>15</v>
      </c>
      <c r="I14" s="1"/>
      <c r="J14" s="1"/>
      <c r="K14" s="1"/>
      <c r="L14" s="1"/>
      <c r="M14" s="1"/>
      <c r="N14" s="1">
        <v>15</v>
      </c>
      <c r="O14" s="1"/>
      <c r="P14" s="1"/>
      <c r="Q14" s="22" t="s">
        <v>10</v>
      </c>
    </row>
    <row r="15" spans="1:17" ht="78" customHeight="1">
      <c r="A15" s="58"/>
      <c r="B15" s="20" t="s">
        <v>12</v>
      </c>
      <c r="C15" s="1">
        <f t="shared" si="0"/>
        <v>173.05</v>
      </c>
      <c r="D15" s="1">
        <v>173.05</v>
      </c>
      <c r="E15" s="21" t="s">
        <v>145</v>
      </c>
      <c r="F15" s="6"/>
      <c r="G15" s="1"/>
      <c r="H15" s="1"/>
      <c r="I15" s="1"/>
      <c r="J15" s="1"/>
      <c r="K15" s="1"/>
      <c r="L15" s="1">
        <v>74.85</v>
      </c>
      <c r="M15" s="1"/>
      <c r="N15" s="1"/>
      <c r="O15" s="1"/>
      <c r="P15" s="1"/>
      <c r="Q15" s="22" t="s">
        <v>90</v>
      </c>
    </row>
    <row r="16" spans="1:17" ht="78" customHeight="1">
      <c r="A16" s="58"/>
      <c r="B16" s="20" t="s">
        <v>120</v>
      </c>
      <c r="C16" s="1">
        <f t="shared" si="0"/>
        <v>102</v>
      </c>
      <c r="D16" s="1">
        <v>57.49</v>
      </c>
      <c r="E16" s="21" t="s">
        <v>146</v>
      </c>
      <c r="F16" s="6">
        <v>44.51</v>
      </c>
      <c r="G16" s="1"/>
      <c r="H16" s="1">
        <v>44.51</v>
      </c>
      <c r="I16" s="1"/>
      <c r="J16" s="1"/>
      <c r="K16" s="1"/>
      <c r="L16" s="1">
        <v>41.49</v>
      </c>
      <c r="M16" s="1"/>
      <c r="N16" s="1">
        <v>44.51</v>
      </c>
      <c r="O16" s="1"/>
      <c r="P16" s="1"/>
      <c r="Q16" s="22" t="s">
        <v>122</v>
      </c>
    </row>
    <row r="17" spans="1:17" ht="129" customHeight="1">
      <c r="A17" s="58"/>
      <c r="B17" s="20" t="s">
        <v>114</v>
      </c>
      <c r="C17" s="1">
        <f t="shared" si="0"/>
        <v>1.4</v>
      </c>
      <c r="D17" s="1"/>
      <c r="E17" s="21"/>
      <c r="F17" s="6">
        <v>1.4</v>
      </c>
      <c r="G17" s="1"/>
      <c r="H17" s="1"/>
      <c r="I17" s="1"/>
      <c r="J17" s="1">
        <v>1.4</v>
      </c>
      <c r="K17" s="1"/>
      <c r="L17" s="1"/>
      <c r="M17" s="1">
        <v>1.4</v>
      </c>
      <c r="N17" s="1"/>
      <c r="O17" s="1"/>
      <c r="P17" s="1"/>
      <c r="Q17" s="22" t="s">
        <v>123</v>
      </c>
    </row>
    <row r="18" spans="1:17" ht="178.5">
      <c r="A18" s="58"/>
      <c r="B18" s="20" t="s">
        <v>93</v>
      </c>
      <c r="C18" s="1">
        <v>26.4</v>
      </c>
      <c r="D18" s="7">
        <v>14.52006284</v>
      </c>
      <c r="E18" s="21" t="s">
        <v>94</v>
      </c>
      <c r="F18" s="6">
        <v>11.88</v>
      </c>
      <c r="G18" s="7">
        <f>C18-D18</f>
        <v>11.879937159999999</v>
      </c>
      <c r="H18" s="14"/>
      <c r="I18" s="7"/>
      <c r="J18" s="7"/>
      <c r="K18" s="7"/>
      <c r="L18" s="7"/>
      <c r="M18" s="7"/>
      <c r="N18" s="7"/>
      <c r="O18" s="7">
        <v>11.88</v>
      </c>
      <c r="P18" s="7">
        <v>14.52006284</v>
      </c>
      <c r="Q18" s="22" t="s">
        <v>6</v>
      </c>
    </row>
    <row r="19" spans="1:17" s="38" customFormat="1" ht="102.75" customHeight="1">
      <c r="A19" s="58"/>
      <c r="B19" s="20" t="s">
        <v>113</v>
      </c>
      <c r="C19" s="1">
        <v>9</v>
      </c>
      <c r="D19" s="7"/>
      <c r="E19" s="21"/>
      <c r="F19" s="6">
        <v>9</v>
      </c>
      <c r="G19" s="7"/>
      <c r="H19" s="4"/>
      <c r="I19" s="7"/>
      <c r="J19" s="7">
        <v>9</v>
      </c>
      <c r="K19" s="7"/>
      <c r="L19" s="7"/>
      <c r="M19" s="7">
        <v>7.68</v>
      </c>
      <c r="N19" s="7"/>
      <c r="O19" s="7"/>
      <c r="P19" s="7"/>
      <c r="Q19" s="22" t="s">
        <v>6</v>
      </c>
    </row>
    <row r="20" spans="1:17" ht="89.25" customHeight="1">
      <c r="A20" s="58"/>
      <c r="B20" s="20" t="s">
        <v>95</v>
      </c>
      <c r="C20" s="1">
        <f t="shared" si="0"/>
        <v>8</v>
      </c>
      <c r="D20" s="7"/>
      <c r="E20" s="24"/>
      <c r="F20" s="7">
        <v>8</v>
      </c>
      <c r="G20" s="7"/>
      <c r="H20" s="7"/>
      <c r="I20" s="7"/>
      <c r="J20" s="7">
        <v>8</v>
      </c>
      <c r="K20" s="7"/>
      <c r="L20" s="7"/>
      <c r="M20" s="7">
        <v>8</v>
      </c>
      <c r="N20" s="7"/>
      <c r="O20" s="7"/>
      <c r="P20" s="7"/>
      <c r="Q20" s="22" t="s">
        <v>6</v>
      </c>
    </row>
    <row r="21" spans="1:17" ht="79.5" customHeight="1">
      <c r="A21" s="58"/>
      <c r="B21" s="20" t="s">
        <v>96</v>
      </c>
      <c r="C21" s="1">
        <f t="shared" si="0"/>
        <v>18.65</v>
      </c>
      <c r="D21" s="7"/>
      <c r="E21" s="21"/>
      <c r="F21" s="6">
        <v>18.65</v>
      </c>
      <c r="G21" s="7"/>
      <c r="H21" s="5"/>
      <c r="I21" s="7"/>
      <c r="J21" s="7">
        <v>18.65475987</v>
      </c>
      <c r="K21" s="7"/>
      <c r="L21" s="7"/>
      <c r="M21" s="7">
        <v>3</v>
      </c>
      <c r="N21" s="7"/>
      <c r="O21" s="7"/>
      <c r="P21" s="7"/>
      <c r="Q21" s="22" t="s">
        <v>6</v>
      </c>
    </row>
    <row r="22" spans="1:17" ht="99.75" customHeight="1">
      <c r="A22" s="58"/>
      <c r="B22" s="20" t="s">
        <v>97</v>
      </c>
      <c r="C22" s="1">
        <f t="shared" si="0"/>
        <v>7</v>
      </c>
      <c r="D22" s="7"/>
      <c r="E22" s="24"/>
      <c r="F22" s="7">
        <v>7</v>
      </c>
      <c r="G22" s="7"/>
      <c r="H22" s="7"/>
      <c r="I22" s="7"/>
      <c r="J22" s="7">
        <v>7</v>
      </c>
      <c r="K22" s="7"/>
      <c r="L22" s="7"/>
      <c r="M22" s="7">
        <v>2.5</v>
      </c>
      <c r="N22" s="7"/>
      <c r="O22" s="7"/>
      <c r="P22" s="7"/>
      <c r="Q22" s="22" t="s">
        <v>26</v>
      </c>
    </row>
    <row r="23" spans="1:17" ht="101.25" customHeight="1">
      <c r="A23" s="58"/>
      <c r="B23" s="20" t="s">
        <v>98</v>
      </c>
      <c r="C23" s="1">
        <f t="shared" si="0"/>
        <v>310</v>
      </c>
      <c r="D23" s="7"/>
      <c r="E23" s="21"/>
      <c r="F23" s="7">
        <v>310</v>
      </c>
      <c r="G23" s="7"/>
      <c r="H23" s="5"/>
      <c r="I23" s="7"/>
      <c r="J23" s="7">
        <v>310</v>
      </c>
      <c r="K23" s="7"/>
      <c r="L23" s="7"/>
      <c r="M23" s="7">
        <v>5</v>
      </c>
      <c r="N23" s="7"/>
      <c r="O23" s="7"/>
      <c r="P23" s="7"/>
      <c r="Q23" s="22" t="s">
        <v>99</v>
      </c>
    </row>
    <row r="24" spans="1:17" ht="178.5">
      <c r="A24" s="58"/>
      <c r="B24" s="20" t="s">
        <v>100</v>
      </c>
      <c r="C24" s="1">
        <f t="shared" si="0"/>
        <v>230</v>
      </c>
      <c r="D24" s="7"/>
      <c r="E24" s="21"/>
      <c r="F24" s="6">
        <v>230</v>
      </c>
      <c r="G24" s="7"/>
      <c r="H24" s="5"/>
      <c r="I24" s="7"/>
      <c r="J24" s="7">
        <v>230</v>
      </c>
      <c r="K24" s="7"/>
      <c r="L24" s="7"/>
      <c r="M24" s="7">
        <v>5.5</v>
      </c>
      <c r="N24" s="7"/>
      <c r="O24" s="7"/>
      <c r="P24" s="7"/>
      <c r="Q24" s="22" t="s">
        <v>101</v>
      </c>
    </row>
    <row r="25" spans="1:17" ht="102">
      <c r="A25" s="58"/>
      <c r="B25" s="20" t="s">
        <v>102</v>
      </c>
      <c r="C25" s="1">
        <f t="shared" si="0"/>
        <v>20</v>
      </c>
      <c r="D25" s="7"/>
      <c r="E25" s="21"/>
      <c r="F25" s="6">
        <v>20</v>
      </c>
      <c r="G25" s="7"/>
      <c r="H25" s="5"/>
      <c r="I25" s="7"/>
      <c r="J25" s="7">
        <v>20</v>
      </c>
      <c r="K25" s="7"/>
      <c r="L25" s="7"/>
      <c r="M25" s="7">
        <v>0.6</v>
      </c>
      <c r="N25" s="7"/>
      <c r="O25" s="7"/>
      <c r="P25" s="7"/>
      <c r="Q25" s="22" t="s">
        <v>101</v>
      </c>
    </row>
    <row r="26" spans="1:17" ht="102">
      <c r="A26" s="58"/>
      <c r="B26" s="20" t="s">
        <v>104</v>
      </c>
      <c r="C26" s="1">
        <f t="shared" si="0"/>
        <v>51</v>
      </c>
      <c r="D26" s="7"/>
      <c r="E26" s="21"/>
      <c r="F26" s="6">
        <v>51</v>
      </c>
      <c r="G26" s="7"/>
      <c r="H26" s="5"/>
      <c r="I26" s="7"/>
      <c r="J26" s="7">
        <v>51</v>
      </c>
      <c r="K26" s="7"/>
      <c r="L26" s="7"/>
      <c r="M26" s="7">
        <v>1</v>
      </c>
      <c r="N26" s="7"/>
      <c r="O26" s="7"/>
      <c r="P26" s="7"/>
      <c r="Q26" s="22" t="s">
        <v>103</v>
      </c>
    </row>
    <row r="27" spans="1:17" ht="78.75">
      <c r="A27" s="58"/>
      <c r="B27" s="20" t="s">
        <v>105</v>
      </c>
      <c r="C27" s="1">
        <f t="shared" si="0"/>
        <v>100</v>
      </c>
      <c r="D27" s="7"/>
      <c r="E27" s="21"/>
      <c r="F27" s="6">
        <v>100</v>
      </c>
      <c r="G27" s="7"/>
      <c r="H27" s="5"/>
      <c r="I27" s="7"/>
      <c r="J27" s="7">
        <v>100</v>
      </c>
      <c r="K27" s="7"/>
      <c r="L27" s="7"/>
      <c r="M27" s="7">
        <v>2.4</v>
      </c>
      <c r="N27" s="7"/>
      <c r="O27" s="7"/>
      <c r="P27" s="7"/>
      <c r="Q27" s="22" t="s">
        <v>106</v>
      </c>
    </row>
    <row r="28" spans="1:17" ht="78.75">
      <c r="A28" s="58"/>
      <c r="B28" s="20" t="s">
        <v>107</v>
      </c>
      <c r="C28" s="1">
        <f t="shared" si="0"/>
        <v>100</v>
      </c>
      <c r="D28" s="7"/>
      <c r="E28" s="21"/>
      <c r="F28" s="7">
        <v>100</v>
      </c>
      <c r="G28" s="7"/>
      <c r="H28" s="5"/>
      <c r="I28" s="7"/>
      <c r="J28" s="7">
        <v>100</v>
      </c>
      <c r="K28" s="7"/>
      <c r="L28" s="7"/>
      <c r="M28" s="7">
        <v>1.5</v>
      </c>
      <c r="N28" s="7"/>
      <c r="O28" s="7"/>
      <c r="P28" s="7"/>
      <c r="Q28" s="22" t="s">
        <v>99</v>
      </c>
    </row>
    <row r="29" spans="1:17" ht="78.75">
      <c r="A29" s="58"/>
      <c r="B29" s="20" t="s">
        <v>135</v>
      </c>
      <c r="C29" s="1">
        <f t="shared" si="0"/>
        <v>100</v>
      </c>
      <c r="D29" s="7"/>
      <c r="E29" s="21"/>
      <c r="F29" s="7">
        <v>100</v>
      </c>
      <c r="G29" s="7"/>
      <c r="H29" s="5"/>
      <c r="I29" s="7"/>
      <c r="J29" s="7">
        <v>100</v>
      </c>
      <c r="K29" s="7"/>
      <c r="L29" s="7"/>
      <c r="M29" s="7">
        <v>1</v>
      </c>
      <c r="N29" s="7"/>
      <c r="O29" s="7"/>
      <c r="P29" s="7"/>
      <c r="Q29" s="22" t="s">
        <v>106</v>
      </c>
    </row>
    <row r="30" spans="1:17" ht="86.25" customHeight="1">
      <c r="A30" s="58"/>
      <c r="B30" s="20" t="s">
        <v>127</v>
      </c>
      <c r="C30" s="1">
        <f t="shared" si="0"/>
        <v>35.5</v>
      </c>
      <c r="D30" s="7"/>
      <c r="E30" s="21"/>
      <c r="F30" s="7">
        <v>35.5</v>
      </c>
      <c r="G30" s="7"/>
      <c r="H30" s="5"/>
      <c r="I30" s="7"/>
      <c r="J30" s="7">
        <v>35.5</v>
      </c>
      <c r="K30" s="7"/>
      <c r="L30" s="7"/>
      <c r="M30" s="7">
        <v>0.5</v>
      </c>
      <c r="N30" s="7"/>
      <c r="O30" s="7"/>
      <c r="P30" s="7"/>
      <c r="Q30" s="22" t="s">
        <v>126</v>
      </c>
    </row>
    <row r="31" spans="1:17" ht="102">
      <c r="A31" s="58"/>
      <c r="B31" s="20" t="s">
        <v>128</v>
      </c>
      <c r="C31" s="1">
        <f t="shared" si="0"/>
        <v>64.68</v>
      </c>
      <c r="D31" s="7"/>
      <c r="E31" s="21"/>
      <c r="F31" s="7">
        <v>64.68</v>
      </c>
      <c r="G31" s="7"/>
      <c r="H31" s="7">
        <v>14.68</v>
      </c>
      <c r="I31" s="7"/>
      <c r="J31" s="7">
        <v>50</v>
      </c>
      <c r="K31" s="7"/>
      <c r="L31" s="7"/>
      <c r="M31" s="7">
        <v>1</v>
      </c>
      <c r="N31" s="7">
        <v>14.68</v>
      </c>
      <c r="O31" s="7"/>
      <c r="P31" s="7"/>
      <c r="Q31" s="22" t="s">
        <v>26</v>
      </c>
    </row>
    <row r="32" spans="1:17" ht="124.5" customHeight="1">
      <c r="A32" s="58"/>
      <c r="B32" s="20" t="s">
        <v>129</v>
      </c>
      <c r="C32" s="1">
        <f aca="true" t="shared" si="1" ref="C32:C93">+D32+F32</f>
        <v>10</v>
      </c>
      <c r="D32" s="7"/>
      <c r="E32" s="21"/>
      <c r="F32" s="7">
        <v>10</v>
      </c>
      <c r="G32" s="7"/>
      <c r="H32" s="5"/>
      <c r="I32" s="7"/>
      <c r="J32" s="7">
        <v>10</v>
      </c>
      <c r="K32" s="7"/>
      <c r="L32" s="7"/>
      <c r="M32" s="7">
        <v>1</v>
      </c>
      <c r="N32" s="7"/>
      <c r="O32" s="7"/>
      <c r="P32" s="7"/>
      <c r="Q32" s="22" t="s">
        <v>26</v>
      </c>
    </row>
    <row r="33" spans="1:17" s="38" customFormat="1" ht="127.5">
      <c r="A33" s="58"/>
      <c r="B33" s="20" t="s">
        <v>108</v>
      </c>
      <c r="C33" s="1">
        <f t="shared" si="1"/>
        <v>1.64</v>
      </c>
      <c r="D33" s="7"/>
      <c r="E33" s="21"/>
      <c r="F33" s="6">
        <v>1.64</v>
      </c>
      <c r="G33" s="7"/>
      <c r="H33" s="4"/>
      <c r="I33" s="7"/>
      <c r="J33" s="7">
        <v>1.64</v>
      </c>
      <c r="K33" s="7"/>
      <c r="L33" s="7"/>
      <c r="M33" s="7">
        <v>1.64</v>
      </c>
      <c r="N33" s="7"/>
      <c r="O33" s="7"/>
      <c r="P33" s="7"/>
      <c r="Q33" s="22" t="s">
        <v>99</v>
      </c>
    </row>
    <row r="34" spans="1:17" ht="78.75">
      <c r="A34" s="58"/>
      <c r="B34" s="20" t="s">
        <v>115</v>
      </c>
      <c r="C34" s="1">
        <f t="shared" si="1"/>
        <v>100</v>
      </c>
      <c r="D34" s="6">
        <v>100</v>
      </c>
      <c r="E34" s="21" t="s">
        <v>116</v>
      </c>
      <c r="F34" s="6"/>
      <c r="G34" s="6"/>
      <c r="H34" s="6"/>
      <c r="I34" s="6"/>
      <c r="J34" s="6"/>
      <c r="K34" s="6"/>
      <c r="L34" s="6">
        <v>11.96</v>
      </c>
      <c r="M34" s="6"/>
      <c r="N34" s="6"/>
      <c r="O34" s="6"/>
      <c r="P34" s="6"/>
      <c r="Q34" s="22" t="s">
        <v>119</v>
      </c>
    </row>
    <row r="35" spans="1:17" ht="132.75" customHeight="1">
      <c r="A35" s="58"/>
      <c r="B35" s="20" t="s">
        <v>79</v>
      </c>
      <c r="C35" s="1">
        <f t="shared" si="1"/>
        <v>220</v>
      </c>
      <c r="D35" s="6">
        <v>220</v>
      </c>
      <c r="E35" s="21" t="s">
        <v>80</v>
      </c>
      <c r="F35" s="6"/>
      <c r="G35" s="6"/>
      <c r="H35" s="6"/>
      <c r="I35" s="6"/>
      <c r="J35" s="6"/>
      <c r="K35" s="6"/>
      <c r="L35" s="7">
        <v>30</v>
      </c>
      <c r="M35" s="6"/>
      <c r="N35" s="6"/>
      <c r="O35" s="6"/>
      <c r="P35" s="6"/>
      <c r="Q35" s="22" t="s">
        <v>119</v>
      </c>
    </row>
    <row r="36" spans="1:17" ht="153">
      <c r="A36" s="58"/>
      <c r="B36" s="20" t="s">
        <v>152</v>
      </c>
      <c r="C36" s="1">
        <v>39.05</v>
      </c>
      <c r="D36" s="6"/>
      <c r="E36" s="21"/>
      <c r="F36" s="1">
        <v>39.05</v>
      </c>
      <c r="G36" s="6"/>
      <c r="H36" s="6">
        <v>39.05</v>
      </c>
      <c r="I36" s="6"/>
      <c r="J36" s="6"/>
      <c r="K36" s="6"/>
      <c r="L36" s="6"/>
      <c r="M36" s="6"/>
      <c r="N36" s="1">
        <v>10</v>
      </c>
      <c r="O36" s="6"/>
      <c r="P36" s="6"/>
      <c r="Q36" s="22" t="s">
        <v>119</v>
      </c>
    </row>
    <row r="37" spans="1:17" ht="153">
      <c r="A37" s="58"/>
      <c r="B37" s="20" t="s">
        <v>147</v>
      </c>
      <c r="C37" s="1">
        <f t="shared" si="1"/>
        <v>135</v>
      </c>
      <c r="D37" s="6">
        <v>15</v>
      </c>
      <c r="E37" s="21" t="s">
        <v>148</v>
      </c>
      <c r="F37" s="6">
        <v>120</v>
      </c>
      <c r="G37" s="6"/>
      <c r="H37" s="6">
        <v>120</v>
      </c>
      <c r="I37" s="6"/>
      <c r="J37" s="10"/>
      <c r="K37" s="10"/>
      <c r="L37" s="1"/>
      <c r="M37" s="6"/>
      <c r="N37" s="6">
        <v>10</v>
      </c>
      <c r="O37" s="6"/>
      <c r="P37" s="6"/>
      <c r="Q37" s="22" t="s">
        <v>26</v>
      </c>
    </row>
    <row r="38" spans="1:17" ht="132.75" customHeight="1">
      <c r="A38" s="58"/>
      <c r="B38" s="20" t="s">
        <v>149</v>
      </c>
      <c r="C38" s="1">
        <v>10</v>
      </c>
      <c r="D38" s="6">
        <v>1.5</v>
      </c>
      <c r="E38" s="21" t="s">
        <v>150</v>
      </c>
      <c r="F38" s="6">
        <v>8.5</v>
      </c>
      <c r="G38" s="6"/>
      <c r="H38" s="6">
        <v>8.5</v>
      </c>
      <c r="I38" s="6"/>
      <c r="J38" s="6"/>
      <c r="K38" s="6"/>
      <c r="L38" s="1"/>
      <c r="M38" s="6"/>
      <c r="N38" s="6">
        <v>8.5</v>
      </c>
      <c r="O38" s="6"/>
      <c r="P38" s="6"/>
      <c r="Q38" s="22" t="s">
        <v>10</v>
      </c>
    </row>
    <row r="39" spans="1:17" ht="69" customHeight="1">
      <c r="A39" s="58"/>
      <c r="B39" s="20" t="s">
        <v>151</v>
      </c>
      <c r="C39" s="1">
        <v>61.42</v>
      </c>
      <c r="D39" s="6"/>
      <c r="E39" s="21"/>
      <c r="F39" s="6">
        <v>61.42</v>
      </c>
      <c r="G39" s="6"/>
      <c r="H39" s="6">
        <v>61.42</v>
      </c>
      <c r="I39" s="6"/>
      <c r="J39" s="6"/>
      <c r="K39" s="6"/>
      <c r="L39" s="1"/>
      <c r="M39" s="6"/>
      <c r="N39" s="6">
        <v>5</v>
      </c>
      <c r="O39" s="6"/>
      <c r="P39" s="6"/>
      <c r="Q39" s="22" t="s">
        <v>15</v>
      </c>
    </row>
    <row r="40" spans="1:17" ht="121.5" customHeight="1">
      <c r="A40" s="58"/>
      <c r="B40" s="20" t="s">
        <v>91</v>
      </c>
      <c r="C40" s="7">
        <v>73.5</v>
      </c>
      <c r="D40" s="7">
        <v>73.5</v>
      </c>
      <c r="E40" s="20" t="s">
        <v>80</v>
      </c>
      <c r="F40" s="7"/>
      <c r="G40" s="7"/>
      <c r="H40" s="7"/>
      <c r="I40" s="7"/>
      <c r="J40" s="5"/>
      <c r="K40" s="5"/>
      <c r="L40" s="7">
        <v>20</v>
      </c>
      <c r="M40" s="7"/>
      <c r="N40" s="7"/>
      <c r="O40" s="7"/>
      <c r="P40" s="7"/>
      <c r="Q40" s="22" t="s">
        <v>119</v>
      </c>
    </row>
    <row r="41" spans="1:17" ht="89.25" customHeight="1">
      <c r="A41" s="58"/>
      <c r="B41" s="20" t="s">
        <v>84</v>
      </c>
      <c r="C41" s="7">
        <f>73.78+73.78</f>
        <v>147.56</v>
      </c>
      <c r="D41" s="7">
        <v>147.56</v>
      </c>
      <c r="E41" s="20" t="s">
        <v>117</v>
      </c>
      <c r="F41" s="7"/>
      <c r="G41" s="7"/>
      <c r="H41" s="7"/>
      <c r="I41" s="7"/>
      <c r="J41" s="7"/>
      <c r="K41" s="7"/>
      <c r="L41" s="7">
        <v>30</v>
      </c>
      <c r="M41" s="7"/>
      <c r="N41" s="7"/>
      <c r="O41" s="7"/>
      <c r="P41" s="7"/>
      <c r="Q41" s="22" t="s">
        <v>119</v>
      </c>
    </row>
    <row r="42" spans="1:17" ht="80.25" customHeight="1">
      <c r="A42" s="58"/>
      <c r="B42" s="20" t="s">
        <v>81</v>
      </c>
      <c r="C42" s="7">
        <v>172.74</v>
      </c>
      <c r="D42" s="7">
        <v>172.74</v>
      </c>
      <c r="E42" s="20" t="s">
        <v>82</v>
      </c>
      <c r="F42" s="7"/>
      <c r="G42" s="7"/>
      <c r="H42" s="7"/>
      <c r="I42" s="7"/>
      <c r="J42" s="7"/>
      <c r="K42" s="7"/>
      <c r="L42" s="7">
        <v>34.04</v>
      </c>
      <c r="M42" s="7"/>
      <c r="N42" s="7"/>
      <c r="O42" s="7"/>
      <c r="P42" s="7"/>
      <c r="Q42" s="22" t="s">
        <v>15</v>
      </c>
    </row>
    <row r="43" spans="1:17" ht="108.75" customHeight="1">
      <c r="A43" s="58"/>
      <c r="B43" s="20" t="s">
        <v>83</v>
      </c>
      <c r="C43" s="7">
        <v>5.37</v>
      </c>
      <c r="D43" s="7">
        <v>5.37</v>
      </c>
      <c r="E43" s="20" t="s">
        <v>82</v>
      </c>
      <c r="F43" s="7"/>
      <c r="G43" s="7"/>
      <c r="H43" s="7"/>
      <c r="I43" s="7"/>
      <c r="J43" s="7"/>
      <c r="K43" s="7"/>
      <c r="L43" s="7">
        <v>5.37</v>
      </c>
      <c r="M43" s="7"/>
      <c r="N43" s="7"/>
      <c r="O43" s="7"/>
      <c r="P43" s="7"/>
      <c r="Q43" s="22" t="s">
        <v>15</v>
      </c>
    </row>
    <row r="44" spans="1:17" s="39" customFormat="1" ht="71.25" customHeight="1">
      <c r="A44" s="58"/>
      <c r="B44" s="20" t="s">
        <v>111</v>
      </c>
      <c r="C44" s="1">
        <f t="shared" si="1"/>
        <v>9</v>
      </c>
      <c r="D44" s="6"/>
      <c r="E44" s="21"/>
      <c r="F44" s="6">
        <v>9</v>
      </c>
      <c r="G44" s="6"/>
      <c r="H44" s="6">
        <v>9</v>
      </c>
      <c r="I44" s="6"/>
      <c r="J44" s="6"/>
      <c r="K44" s="6"/>
      <c r="L44" s="1"/>
      <c r="M44" s="6"/>
      <c r="N44" s="6">
        <v>9</v>
      </c>
      <c r="O44" s="6"/>
      <c r="P44" s="6"/>
      <c r="Q44" s="22" t="s">
        <v>118</v>
      </c>
    </row>
    <row r="45" spans="1:17" ht="102">
      <c r="A45" s="52" t="s">
        <v>13</v>
      </c>
      <c r="B45" s="20" t="s">
        <v>14</v>
      </c>
      <c r="C45" s="1">
        <f t="shared" si="1"/>
        <v>150</v>
      </c>
      <c r="D45" s="6">
        <v>150</v>
      </c>
      <c r="E45" s="21" t="s">
        <v>73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54">
        <v>150</v>
      </c>
      <c r="Q45" s="22" t="s">
        <v>15</v>
      </c>
    </row>
    <row r="46" spans="1:17" ht="105">
      <c r="A46" s="52"/>
      <c r="B46" s="20" t="s">
        <v>14</v>
      </c>
      <c r="C46" s="1">
        <f t="shared" si="1"/>
        <v>300</v>
      </c>
      <c r="D46" s="6">
        <v>300</v>
      </c>
      <c r="E46" s="21" t="s">
        <v>75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54"/>
      <c r="Q46" s="22" t="s">
        <v>58</v>
      </c>
    </row>
    <row r="47" spans="1:17" ht="122.25" customHeight="1">
      <c r="A47" s="52"/>
      <c r="B47" s="20" t="s">
        <v>49</v>
      </c>
      <c r="C47" s="1">
        <f t="shared" si="1"/>
        <v>250</v>
      </c>
      <c r="D47" s="6"/>
      <c r="E47" s="21"/>
      <c r="F47" s="6">
        <v>250</v>
      </c>
      <c r="G47" s="6">
        <v>60</v>
      </c>
      <c r="H47" s="6"/>
      <c r="I47" s="6"/>
      <c r="J47" s="6">
        <v>190</v>
      </c>
      <c r="K47" s="6"/>
      <c r="L47" s="6"/>
      <c r="M47" s="6">
        <v>60</v>
      </c>
      <c r="N47" s="6"/>
      <c r="O47" s="6"/>
      <c r="P47" s="6"/>
      <c r="Q47" s="22" t="s">
        <v>58</v>
      </c>
    </row>
    <row r="48" spans="1:17" ht="105">
      <c r="A48" s="52"/>
      <c r="B48" s="20" t="s">
        <v>137</v>
      </c>
      <c r="C48" s="1">
        <f t="shared" si="1"/>
        <v>250</v>
      </c>
      <c r="D48" s="6"/>
      <c r="E48" s="21"/>
      <c r="F48" s="6">
        <v>250</v>
      </c>
      <c r="G48" s="6"/>
      <c r="H48" s="6"/>
      <c r="I48" s="6"/>
      <c r="J48" s="6">
        <v>250</v>
      </c>
      <c r="K48" s="6"/>
      <c r="L48" s="6"/>
      <c r="M48" s="6">
        <v>60</v>
      </c>
      <c r="N48" s="6"/>
      <c r="O48" s="6"/>
      <c r="P48" s="6"/>
      <c r="Q48" s="22" t="s">
        <v>58</v>
      </c>
    </row>
    <row r="49" spans="1:17" ht="229.5">
      <c r="A49" s="52"/>
      <c r="B49" s="20" t="s">
        <v>168</v>
      </c>
      <c r="C49" s="1">
        <f t="shared" si="1"/>
        <v>250</v>
      </c>
      <c r="D49" s="6"/>
      <c r="E49" s="21"/>
      <c r="F49" s="6">
        <v>250</v>
      </c>
      <c r="G49" s="6"/>
      <c r="H49" s="6"/>
      <c r="I49" s="6"/>
      <c r="J49" s="6">
        <v>250</v>
      </c>
      <c r="K49" s="6"/>
      <c r="L49" s="6"/>
      <c r="M49" s="6">
        <v>50</v>
      </c>
      <c r="N49" s="6"/>
      <c r="O49" s="6"/>
      <c r="P49" s="6"/>
      <c r="Q49" s="22" t="s">
        <v>58</v>
      </c>
    </row>
    <row r="50" spans="1:18" ht="102.75" customHeight="1">
      <c r="A50" s="52"/>
      <c r="B50" s="20" t="s">
        <v>158</v>
      </c>
      <c r="C50" s="1">
        <f t="shared" si="1"/>
        <v>8</v>
      </c>
      <c r="D50" s="6"/>
      <c r="E50" s="21"/>
      <c r="F50" s="6">
        <v>8</v>
      </c>
      <c r="G50" s="6">
        <v>8</v>
      </c>
      <c r="H50" s="6"/>
      <c r="I50" s="6"/>
      <c r="J50" s="6"/>
      <c r="K50" s="6"/>
      <c r="L50" s="6"/>
      <c r="M50" s="6"/>
      <c r="N50" s="6"/>
      <c r="O50" s="6">
        <v>4</v>
      </c>
      <c r="P50" s="6"/>
      <c r="Q50" s="22" t="s">
        <v>58</v>
      </c>
      <c r="R50" s="37">
        <f>95+172</f>
        <v>267</v>
      </c>
    </row>
    <row r="51" spans="1:17" ht="76.5">
      <c r="A51" s="52"/>
      <c r="B51" s="20" t="s">
        <v>161</v>
      </c>
      <c r="C51" s="1">
        <f t="shared" si="1"/>
        <v>150</v>
      </c>
      <c r="D51" s="6"/>
      <c r="E51" s="21"/>
      <c r="F51" s="6">
        <v>150</v>
      </c>
      <c r="G51" s="6"/>
      <c r="H51" s="6"/>
      <c r="I51" s="6"/>
      <c r="J51" s="6">
        <v>150</v>
      </c>
      <c r="K51" s="6"/>
      <c r="L51" s="6"/>
      <c r="M51" s="6">
        <v>20</v>
      </c>
      <c r="N51" s="6"/>
      <c r="O51" s="6"/>
      <c r="P51" s="6"/>
      <c r="Q51" s="22" t="s">
        <v>26</v>
      </c>
    </row>
    <row r="52" spans="1:17" ht="102.75" customHeight="1">
      <c r="A52" s="52"/>
      <c r="B52" s="20" t="s">
        <v>163</v>
      </c>
      <c r="C52" s="1">
        <f t="shared" si="1"/>
        <v>64.53</v>
      </c>
      <c r="D52" s="6"/>
      <c r="E52" s="21"/>
      <c r="F52" s="6">
        <v>64.53</v>
      </c>
      <c r="G52" s="6">
        <v>64.53</v>
      </c>
      <c r="H52" s="6"/>
      <c r="I52" s="6"/>
      <c r="J52" s="6"/>
      <c r="K52" s="6"/>
      <c r="L52" s="6"/>
      <c r="M52" s="6"/>
      <c r="N52" s="6"/>
      <c r="O52" s="6"/>
      <c r="P52" s="6"/>
      <c r="Q52" s="22" t="s">
        <v>58</v>
      </c>
    </row>
    <row r="53" spans="1:17" ht="121.5" customHeight="1">
      <c r="A53" s="52"/>
      <c r="B53" s="20" t="s">
        <v>164</v>
      </c>
      <c r="C53" s="1">
        <f t="shared" si="1"/>
        <v>94.36</v>
      </c>
      <c r="D53" s="6"/>
      <c r="E53" s="21"/>
      <c r="F53" s="6">
        <v>94.36</v>
      </c>
      <c r="G53" s="6">
        <v>94.36</v>
      </c>
      <c r="H53" s="6"/>
      <c r="I53" s="6"/>
      <c r="J53" s="6"/>
      <c r="K53" s="6"/>
      <c r="L53" s="6"/>
      <c r="M53" s="6"/>
      <c r="N53" s="6"/>
      <c r="O53" s="6"/>
      <c r="P53" s="6"/>
      <c r="Q53" s="22" t="s">
        <v>58</v>
      </c>
    </row>
    <row r="54" spans="1:17" ht="117.75" customHeight="1">
      <c r="A54" s="52"/>
      <c r="B54" s="20" t="s">
        <v>165</v>
      </c>
      <c r="C54" s="1">
        <f t="shared" si="1"/>
        <v>43.58</v>
      </c>
      <c r="D54" s="6"/>
      <c r="E54" s="21"/>
      <c r="F54" s="6">
        <v>43.58</v>
      </c>
      <c r="G54" s="6">
        <v>43.58</v>
      </c>
      <c r="H54" s="6"/>
      <c r="I54" s="6"/>
      <c r="J54" s="6"/>
      <c r="K54" s="6"/>
      <c r="L54" s="6"/>
      <c r="M54" s="6"/>
      <c r="N54" s="6"/>
      <c r="O54" s="6"/>
      <c r="P54" s="6"/>
      <c r="Q54" s="22" t="s">
        <v>58</v>
      </c>
    </row>
    <row r="55" spans="1:17" ht="105">
      <c r="A55" s="52"/>
      <c r="B55" s="20" t="s">
        <v>112</v>
      </c>
      <c r="C55" s="1">
        <f t="shared" si="1"/>
        <v>89.8</v>
      </c>
      <c r="D55" s="6"/>
      <c r="E55" s="21"/>
      <c r="F55" s="6">
        <v>89.8</v>
      </c>
      <c r="G55" s="6">
        <v>89.8</v>
      </c>
      <c r="H55" s="6"/>
      <c r="I55" s="6"/>
      <c r="J55" s="6"/>
      <c r="K55" s="6"/>
      <c r="L55" s="6"/>
      <c r="M55" s="6"/>
      <c r="N55" s="6"/>
      <c r="O55" s="6"/>
      <c r="P55" s="6"/>
      <c r="Q55" s="22" t="s">
        <v>58</v>
      </c>
    </row>
    <row r="56" spans="1:17" ht="105">
      <c r="A56" s="52"/>
      <c r="B56" s="20" t="s">
        <v>17</v>
      </c>
      <c r="C56" s="1">
        <f t="shared" si="1"/>
        <v>200</v>
      </c>
      <c r="D56" s="25"/>
      <c r="E56" s="26"/>
      <c r="F56" s="25">
        <v>200</v>
      </c>
      <c r="G56" s="25">
        <v>200</v>
      </c>
      <c r="H56" s="25"/>
      <c r="I56" s="25"/>
      <c r="J56" s="25"/>
      <c r="K56" s="25"/>
      <c r="L56" s="25"/>
      <c r="M56" s="25"/>
      <c r="N56" s="25"/>
      <c r="O56" s="6">
        <v>100</v>
      </c>
      <c r="P56" s="6"/>
      <c r="Q56" s="22" t="s">
        <v>58</v>
      </c>
    </row>
    <row r="57" spans="1:17" ht="105">
      <c r="A57" s="52"/>
      <c r="B57" s="20" t="s">
        <v>35</v>
      </c>
      <c r="C57" s="1">
        <f t="shared" si="1"/>
        <v>198.36</v>
      </c>
      <c r="D57" s="25"/>
      <c r="E57" s="26"/>
      <c r="F57" s="25">
        <v>198.36</v>
      </c>
      <c r="G57" s="25">
        <v>198.36</v>
      </c>
      <c r="H57" s="25"/>
      <c r="I57" s="25"/>
      <c r="J57" s="25"/>
      <c r="K57" s="25"/>
      <c r="L57" s="25"/>
      <c r="M57" s="25"/>
      <c r="N57" s="25"/>
      <c r="O57" s="6">
        <v>40</v>
      </c>
      <c r="P57" s="6"/>
      <c r="Q57" s="22" t="s">
        <v>58</v>
      </c>
    </row>
    <row r="58" spans="1:17" ht="111" customHeight="1">
      <c r="A58" s="52"/>
      <c r="B58" s="20" t="s">
        <v>130</v>
      </c>
      <c r="C58" s="1">
        <f t="shared" si="1"/>
        <v>240</v>
      </c>
      <c r="D58" s="6">
        <v>43.6</v>
      </c>
      <c r="E58" s="21" t="s">
        <v>76</v>
      </c>
      <c r="F58" s="6">
        <v>196.4</v>
      </c>
      <c r="G58" s="6"/>
      <c r="H58" s="6"/>
      <c r="I58" s="6"/>
      <c r="J58" s="6">
        <v>196.4</v>
      </c>
      <c r="K58" s="6"/>
      <c r="L58" s="6">
        <v>43.6</v>
      </c>
      <c r="M58" s="6">
        <v>116.4</v>
      </c>
      <c r="N58" s="6"/>
      <c r="O58" s="6"/>
      <c r="P58" s="6"/>
      <c r="Q58" s="22" t="s">
        <v>15</v>
      </c>
    </row>
    <row r="59" spans="1:17" ht="105.75" customHeight="1">
      <c r="A59" s="52"/>
      <c r="B59" s="20" t="s">
        <v>18</v>
      </c>
      <c r="C59" s="1">
        <f t="shared" si="1"/>
        <v>2.8</v>
      </c>
      <c r="D59" s="6">
        <v>2.8</v>
      </c>
      <c r="E59" s="21" t="s">
        <v>19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>
        <v>2.8</v>
      </c>
      <c r="Q59" s="22" t="s">
        <v>26</v>
      </c>
    </row>
    <row r="60" spans="1:18" ht="63.75" customHeight="1">
      <c r="A60" s="53" t="s">
        <v>20</v>
      </c>
      <c r="B60" s="20" t="s">
        <v>166</v>
      </c>
      <c r="C60" s="1">
        <f t="shared" si="1"/>
        <v>500</v>
      </c>
      <c r="D60" s="6"/>
      <c r="E60" s="21"/>
      <c r="F60" s="6">
        <v>500</v>
      </c>
      <c r="G60" s="6">
        <v>116</v>
      </c>
      <c r="H60" s="6">
        <v>20</v>
      </c>
      <c r="I60" s="6">
        <v>307</v>
      </c>
      <c r="J60" s="6">
        <v>57</v>
      </c>
      <c r="K60" s="6"/>
      <c r="L60" s="6"/>
      <c r="M60" s="6">
        <v>20</v>
      </c>
      <c r="N60" s="6">
        <v>20</v>
      </c>
      <c r="O60" s="6">
        <v>20</v>
      </c>
      <c r="P60" s="10"/>
      <c r="Q60" s="22" t="s">
        <v>15</v>
      </c>
      <c r="R60" s="37">
        <f>200-43</f>
        <v>157</v>
      </c>
    </row>
    <row r="61" spans="1:17" ht="167.25" customHeight="1">
      <c r="A61" s="53"/>
      <c r="B61" s="20" t="s">
        <v>50</v>
      </c>
      <c r="C61" s="1">
        <f t="shared" si="1"/>
        <v>32</v>
      </c>
      <c r="D61" s="6">
        <v>2</v>
      </c>
      <c r="E61" s="21" t="s">
        <v>77</v>
      </c>
      <c r="F61" s="6">
        <v>30</v>
      </c>
      <c r="G61" s="6"/>
      <c r="H61" s="6"/>
      <c r="I61" s="6">
        <v>30</v>
      </c>
      <c r="J61" s="6"/>
      <c r="K61" s="6"/>
      <c r="L61" s="6"/>
      <c r="M61" s="6"/>
      <c r="N61" s="6"/>
      <c r="O61" s="6"/>
      <c r="P61" s="10"/>
      <c r="Q61" s="22" t="s">
        <v>15</v>
      </c>
    </row>
    <row r="62" spans="1:17" ht="48.75" customHeight="1">
      <c r="A62" s="53"/>
      <c r="B62" s="20" t="s">
        <v>21</v>
      </c>
      <c r="C62" s="1">
        <f t="shared" si="1"/>
        <v>300</v>
      </c>
      <c r="D62" s="6">
        <v>20</v>
      </c>
      <c r="E62" s="21" t="s">
        <v>109</v>
      </c>
      <c r="F62" s="6">
        <v>280</v>
      </c>
      <c r="G62" s="6"/>
      <c r="H62" s="6"/>
      <c r="I62" s="6">
        <v>280</v>
      </c>
      <c r="J62" s="6"/>
      <c r="K62" s="6"/>
      <c r="L62" s="6"/>
      <c r="M62" s="6"/>
      <c r="N62" s="6"/>
      <c r="O62" s="6"/>
      <c r="P62" s="10"/>
      <c r="Q62" s="22" t="s">
        <v>26</v>
      </c>
    </row>
    <row r="63" spans="1:17" ht="75" customHeight="1">
      <c r="A63" s="53"/>
      <c r="B63" s="20" t="s">
        <v>85</v>
      </c>
      <c r="C63" s="1">
        <f t="shared" si="1"/>
        <v>150</v>
      </c>
      <c r="D63" s="6">
        <v>10</v>
      </c>
      <c r="E63" s="21" t="s">
        <v>110</v>
      </c>
      <c r="F63" s="6">
        <v>140</v>
      </c>
      <c r="G63" s="6"/>
      <c r="H63" s="6"/>
      <c r="I63" s="6">
        <v>140</v>
      </c>
      <c r="J63" s="6"/>
      <c r="K63" s="6"/>
      <c r="L63" s="6"/>
      <c r="M63" s="6"/>
      <c r="N63" s="6"/>
      <c r="O63" s="6"/>
      <c r="P63" s="10"/>
      <c r="Q63" s="22" t="s">
        <v>26</v>
      </c>
    </row>
    <row r="64" spans="1:17" ht="85.5" customHeight="1">
      <c r="A64" s="53"/>
      <c r="B64" s="20" t="s">
        <v>44</v>
      </c>
      <c r="C64" s="1">
        <f t="shared" si="1"/>
        <v>500</v>
      </c>
      <c r="D64" s="6"/>
      <c r="E64" s="21"/>
      <c r="F64" s="6">
        <v>500</v>
      </c>
      <c r="G64" s="6"/>
      <c r="H64" s="6"/>
      <c r="I64" s="6">
        <v>430</v>
      </c>
      <c r="J64" s="6">
        <v>70</v>
      </c>
      <c r="K64" s="6"/>
      <c r="L64" s="6"/>
      <c r="M64" s="6">
        <v>35</v>
      </c>
      <c r="N64" s="6"/>
      <c r="O64" s="6"/>
      <c r="P64" s="10"/>
      <c r="Q64" s="22" t="s">
        <v>26</v>
      </c>
    </row>
    <row r="65" spans="1:17" s="38" customFormat="1" ht="127.5">
      <c r="A65" s="53"/>
      <c r="B65" s="20" t="s">
        <v>51</v>
      </c>
      <c r="C65" s="1">
        <f t="shared" si="1"/>
        <v>400</v>
      </c>
      <c r="D65" s="6">
        <v>50</v>
      </c>
      <c r="E65" s="21" t="s">
        <v>143</v>
      </c>
      <c r="F65" s="6">
        <v>350</v>
      </c>
      <c r="G65" s="6"/>
      <c r="H65" s="6"/>
      <c r="I65" s="6">
        <v>220</v>
      </c>
      <c r="J65" s="6">
        <v>130</v>
      </c>
      <c r="K65" s="6"/>
      <c r="L65" s="6"/>
      <c r="M65" s="6">
        <v>25</v>
      </c>
      <c r="N65" s="6"/>
      <c r="O65" s="6"/>
      <c r="P65" s="14"/>
      <c r="Q65" s="22" t="s">
        <v>26</v>
      </c>
    </row>
    <row r="66" spans="1:17" ht="75" customHeight="1">
      <c r="A66" s="53"/>
      <c r="B66" s="20" t="s">
        <v>45</v>
      </c>
      <c r="C66" s="1">
        <f t="shared" si="1"/>
        <v>400</v>
      </c>
      <c r="D66" s="6"/>
      <c r="E66" s="21"/>
      <c r="F66" s="6">
        <v>400</v>
      </c>
      <c r="G66" s="6"/>
      <c r="H66" s="6"/>
      <c r="I66" s="6">
        <v>350</v>
      </c>
      <c r="J66" s="6">
        <v>50</v>
      </c>
      <c r="K66" s="6"/>
      <c r="L66" s="6"/>
      <c r="M66" s="6">
        <v>20</v>
      </c>
      <c r="N66" s="6"/>
      <c r="O66" s="6"/>
      <c r="P66" s="10"/>
      <c r="Q66" s="22" t="s">
        <v>26</v>
      </c>
    </row>
    <row r="67" spans="1:17" ht="68.25" customHeight="1">
      <c r="A67" s="53"/>
      <c r="B67" s="20" t="s">
        <v>22</v>
      </c>
      <c r="C67" s="1">
        <f t="shared" si="1"/>
        <v>150</v>
      </c>
      <c r="D67" s="6"/>
      <c r="E67" s="21"/>
      <c r="F67" s="6">
        <v>150</v>
      </c>
      <c r="G67" s="6"/>
      <c r="H67" s="6"/>
      <c r="I67" s="6">
        <v>100</v>
      </c>
      <c r="J67" s="6">
        <v>50</v>
      </c>
      <c r="K67" s="6"/>
      <c r="L67" s="6"/>
      <c r="M67" s="6">
        <v>10</v>
      </c>
      <c r="N67" s="6"/>
      <c r="O67" s="6"/>
      <c r="P67" s="10"/>
      <c r="Q67" s="22" t="s">
        <v>26</v>
      </c>
    </row>
    <row r="68" spans="1:17" ht="99.75" customHeight="1">
      <c r="A68" s="53"/>
      <c r="B68" s="20" t="s">
        <v>144</v>
      </c>
      <c r="C68" s="1">
        <f t="shared" si="1"/>
        <v>140</v>
      </c>
      <c r="D68" s="6"/>
      <c r="E68" s="21"/>
      <c r="F68" s="6">
        <v>140</v>
      </c>
      <c r="G68" s="6"/>
      <c r="H68" s="6"/>
      <c r="I68" s="6">
        <v>100</v>
      </c>
      <c r="J68" s="6">
        <v>40</v>
      </c>
      <c r="K68" s="6"/>
      <c r="L68" s="6"/>
      <c r="M68" s="6">
        <v>10</v>
      </c>
      <c r="N68" s="6"/>
      <c r="O68" s="6"/>
      <c r="P68" s="10"/>
      <c r="Q68" s="22" t="s">
        <v>26</v>
      </c>
    </row>
    <row r="69" spans="1:17" ht="93.75" customHeight="1">
      <c r="A69" s="53"/>
      <c r="B69" s="20" t="s">
        <v>52</v>
      </c>
      <c r="C69" s="1">
        <f t="shared" si="1"/>
        <v>300</v>
      </c>
      <c r="D69" s="6"/>
      <c r="E69" s="21"/>
      <c r="F69" s="6">
        <v>300</v>
      </c>
      <c r="G69" s="6"/>
      <c r="H69" s="6"/>
      <c r="I69" s="6">
        <v>300</v>
      </c>
      <c r="J69" s="6"/>
      <c r="K69" s="6"/>
      <c r="L69" s="6"/>
      <c r="M69" s="6"/>
      <c r="N69" s="6"/>
      <c r="O69" s="6"/>
      <c r="P69" s="10"/>
      <c r="Q69" s="22" t="s">
        <v>26</v>
      </c>
    </row>
    <row r="70" spans="1:17" s="38" customFormat="1" ht="80.25" customHeight="1">
      <c r="A70" s="53"/>
      <c r="B70" s="20" t="s">
        <v>46</v>
      </c>
      <c r="C70" s="1">
        <f t="shared" si="1"/>
        <v>60</v>
      </c>
      <c r="D70" s="6"/>
      <c r="E70" s="21"/>
      <c r="F70" s="6">
        <v>60</v>
      </c>
      <c r="G70" s="6"/>
      <c r="H70" s="6"/>
      <c r="I70" s="6">
        <v>59</v>
      </c>
      <c r="J70" s="6">
        <v>1</v>
      </c>
      <c r="K70" s="6"/>
      <c r="L70" s="6"/>
      <c r="M70" s="6">
        <v>1</v>
      </c>
      <c r="N70" s="6"/>
      <c r="O70" s="6"/>
      <c r="P70" s="14"/>
      <c r="Q70" s="22" t="s">
        <v>15</v>
      </c>
    </row>
    <row r="71" spans="1:17" ht="79.5" customHeight="1">
      <c r="A71" s="53"/>
      <c r="B71" s="20" t="s">
        <v>47</v>
      </c>
      <c r="C71" s="1">
        <f t="shared" si="1"/>
        <v>60</v>
      </c>
      <c r="D71" s="6"/>
      <c r="E71" s="21"/>
      <c r="F71" s="6">
        <v>60</v>
      </c>
      <c r="G71" s="6"/>
      <c r="H71" s="6"/>
      <c r="I71" s="6">
        <v>60</v>
      </c>
      <c r="J71" s="6"/>
      <c r="K71" s="6"/>
      <c r="L71" s="6"/>
      <c r="M71" s="6"/>
      <c r="N71" s="6"/>
      <c r="O71" s="6"/>
      <c r="P71" s="10"/>
      <c r="Q71" s="22" t="s">
        <v>48</v>
      </c>
    </row>
    <row r="72" spans="1:256" s="40" customFormat="1" ht="132.75" customHeight="1">
      <c r="A72" s="53"/>
      <c r="B72" s="20" t="s">
        <v>23</v>
      </c>
      <c r="C72" s="1">
        <f t="shared" si="1"/>
        <v>38</v>
      </c>
      <c r="D72" s="6"/>
      <c r="E72" s="21"/>
      <c r="F72" s="6">
        <v>38</v>
      </c>
      <c r="G72" s="6"/>
      <c r="H72" s="6"/>
      <c r="I72" s="6">
        <v>38</v>
      </c>
      <c r="J72" s="6"/>
      <c r="K72" s="6"/>
      <c r="L72" s="6"/>
      <c r="M72" s="6"/>
      <c r="N72" s="6"/>
      <c r="O72" s="6"/>
      <c r="P72" s="10"/>
      <c r="Q72" s="22" t="s">
        <v>26</v>
      </c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  <c r="IV72" s="37"/>
    </row>
    <row r="73" spans="1:256" s="40" customFormat="1" ht="66.75" customHeight="1">
      <c r="A73" s="50" t="s">
        <v>34</v>
      </c>
      <c r="B73" s="20" t="s">
        <v>37</v>
      </c>
      <c r="C73" s="1">
        <f t="shared" si="1"/>
        <v>10</v>
      </c>
      <c r="D73" s="6"/>
      <c r="E73" s="21"/>
      <c r="F73" s="6">
        <v>10</v>
      </c>
      <c r="G73" s="6"/>
      <c r="H73" s="6">
        <v>10</v>
      </c>
      <c r="I73" s="6"/>
      <c r="J73" s="10"/>
      <c r="K73" s="10"/>
      <c r="L73" s="8"/>
      <c r="M73" s="6"/>
      <c r="N73" s="6">
        <f>3.7+4</f>
        <v>7.7</v>
      </c>
      <c r="O73" s="6"/>
      <c r="P73" s="6"/>
      <c r="Q73" s="22" t="s">
        <v>15</v>
      </c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  <c r="IV73" s="37"/>
    </row>
    <row r="74" spans="1:256" s="40" customFormat="1" ht="66.75" customHeight="1">
      <c r="A74" s="50"/>
      <c r="B74" s="20" t="s">
        <v>38</v>
      </c>
      <c r="C74" s="1">
        <f t="shared" si="1"/>
        <v>5</v>
      </c>
      <c r="D74" s="6"/>
      <c r="E74" s="21"/>
      <c r="F74" s="6">
        <v>5</v>
      </c>
      <c r="G74" s="6"/>
      <c r="H74" s="6">
        <v>5</v>
      </c>
      <c r="I74" s="6"/>
      <c r="J74" s="10"/>
      <c r="K74" s="10"/>
      <c r="L74" s="8"/>
      <c r="M74" s="6"/>
      <c r="N74" s="6">
        <v>5</v>
      </c>
      <c r="O74" s="6"/>
      <c r="P74" s="6"/>
      <c r="Q74" s="22" t="s">
        <v>15</v>
      </c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  <c r="IV74" s="37"/>
    </row>
    <row r="75" spans="1:256" s="40" customFormat="1" ht="66.75" customHeight="1">
      <c r="A75" s="50"/>
      <c r="B75" s="20" t="s">
        <v>39</v>
      </c>
      <c r="C75" s="1">
        <f t="shared" si="1"/>
        <v>5</v>
      </c>
      <c r="D75" s="6"/>
      <c r="E75" s="21"/>
      <c r="F75" s="6">
        <v>5</v>
      </c>
      <c r="G75" s="6"/>
      <c r="H75" s="6">
        <v>5</v>
      </c>
      <c r="I75" s="6"/>
      <c r="J75" s="10"/>
      <c r="K75" s="10"/>
      <c r="L75" s="8"/>
      <c r="M75" s="6"/>
      <c r="N75" s="6">
        <v>5</v>
      </c>
      <c r="O75" s="6"/>
      <c r="P75" s="6"/>
      <c r="Q75" s="22" t="s">
        <v>15</v>
      </c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  <c r="IV75" s="37"/>
    </row>
    <row r="76" spans="1:256" s="40" customFormat="1" ht="66.75" customHeight="1">
      <c r="A76" s="50"/>
      <c r="B76" s="20" t="s">
        <v>40</v>
      </c>
      <c r="C76" s="1">
        <f t="shared" si="1"/>
        <v>25</v>
      </c>
      <c r="D76" s="6"/>
      <c r="E76" s="21"/>
      <c r="F76" s="6">
        <v>25</v>
      </c>
      <c r="G76" s="6"/>
      <c r="H76" s="6">
        <v>25</v>
      </c>
      <c r="I76" s="6"/>
      <c r="J76" s="10"/>
      <c r="K76" s="10"/>
      <c r="L76" s="8"/>
      <c r="M76" s="6"/>
      <c r="N76" s="6">
        <f>8.1+9</f>
        <v>17.1</v>
      </c>
      <c r="O76" s="6"/>
      <c r="P76" s="6"/>
      <c r="Q76" s="22" t="s">
        <v>15</v>
      </c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  <c r="IV76" s="37"/>
    </row>
    <row r="77" spans="1:256" s="40" customFormat="1" ht="66.75" customHeight="1">
      <c r="A77" s="50"/>
      <c r="B77" s="20" t="s">
        <v>41</v>
      </c>
      <c r="C77" s="1">
        <f t="shared" si="1"/>
        <v>2</v>
      </c>
      <c r="D77" s="6"/>
      <c r="E77" s="21"/>
      <c r="F77" s="6">
        <v>2</v>
      </c>
      <c r="G77" s="6"/>
      <c r="H77" s="6">
        <v>2</v>
      </c>
      <c r="I77" s="6"/>
      <c r="J77" s="10"/>
      <c r="K77" s="10"/>
      <c r="L77" s="8"/>
      <c r="M77" s="6"/>
      <c r="N77" s="27">
        <f>0.65+0.35+0.14</f>
        <v>1.1400000000000001</v>
      </c>
      <c r="O77" s="6"/>
      <c r="P77" s="6"/>
      <c r="Q77" s="22" t="s">
        <v>15</v>
      </c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</row>
    <row r="78" spans="1:256" s="40" customFormat="1" ht="66.75" customHeight="1">
      <c r="A78" s="50"/>
      <c r="B78" s="20" t="s">
        <v>42</v>
      </c>
      <c r="C78" s="1">
        <f t="shared" si="1"/>
        <v>4</v>
      </c>
      <c r="D78" s="6"/>
      <c r="E78" s="21"/>
      <c r="F78" s="6">
        <v>4</v>
      </c>
      <c r="G78" s="6"/>
      <c r="H78" s="6">
        <v>4</v>
      </c>
      <c r="I78" s="6"/>
      <c r="J78" s="10"/>
      <c r="K78" s="10"/>
      <c r="L78" s="8"/>
      <c r="M78" s="6"/>
      <c r="N78" s="6">
        <v>4</v>
      </c>
      <c r="O78" s="6"/>
      <c r="P78" s="6"/>
      <c r="Q78" s="22" t="s">
        <v>15</v>
      </c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</row>
    <row r="79" spans="1:256" s="40" customFormat="1" ht="66.75" customHeight="1">
      <c r="A79" s="50"/>
      <c r="B79" s="20" t="s">
        <v>43</v>
      </c>
      <c r="C79" s="1">
        <f t="shared" si="1"/>
        <v>0.8</v>
      </c>
      <c r="D79" s="6"/>
      <c r="E79" s="21"/>
      <c r="F79" s="6">
        <v>0.8</v>
      </c>
      <c r="G79" s="6"/>
      <c r="H79" s="6">
        <v>0.8</v>
      </c>
      <c r="I79" s="6"/>
      <c r="J79" s="10"/>
      <c r="K79" s="10"/>
      <c r="L79" s="8"/>
      <c r="M79" s="6"/>
      <c r="N79" s="6">
        <v>0.8</v>
      </c>
      <c r="O79" s="6"/>
      <c r="P79" s="6"/>
      <c r="Q79" s="22" t="s">
        <v>15</v>
      </c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  <c r="IV79" s="37"/>
    </row>
    <row r="80" spans="1:256" s="40" customFormat="1" ht="66.75" customHeight="1">
      <c r="A80" s="50"/>
      <c r="B80" s="20" t="s">
        <v>140</v>
      </c>
      <c r="C80" s="1">
        <f t="shared" si="1"/>
        <v>109</v>
      </c>
      <c r="D80" s="6">
        <v>84</v>
      </c>
      <c r="E80" s="21" t="s">
        <v>141</v>
      </c>
      <c r="F80" s="6">
        <f>SUM(G80:J80)</f>
        <v>25</v>
      </c>
      <c r="G80" s="6"/>
      <c r="H80" s="6">
        <v>5</v>
      </c>
      <c r="I80" s="6"/>
      <c r="J80" s="28">
        <v>20</v>
      </c>
      <c r="K80" s="14"/>
      <c r="L80" s="9"/>
      <c r="M80" s="6">
        <v>10</v>
      </c>
      <c r="N80" s="6">
        <v>5</v>
      </c>
      <c r="O80" s="6"/>
      <c r="P80" s="6"/>
      <c r="Q80" s="22" t="s">
        <v>26</v>
      </c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  <c r="IV80" s="37"/>
    </row>
    <row r="81" spans="1:256" s="40" customFormat="1" ht="153">
      <c r="A81" s="50"/>
      <c r="B81" s="20" t="s">
        <v>36</v>
      </c>
      <c r="C81" s="1">
        <f t="shared" si="1"/>
        <v>12</v>
      </c>
      <c r="D81" s="6"/>
      <c r="E81" s="21"/>
      <c r="F81" s="6">
        <v>12</v>
      </c>
      <c r="G81" s="6">
        <v>12</v>
      </c>
      <c r="H81" s="6"/>
      <c r="I81" s="6"/>
      <c r="J81" s="6"/>
      <c r="K81" s="6"/>
      <c r="L81" s="6"/>
      <c r="M81" s="6"/>
      <c r="N81" s="6"/>
      <c r="O81" s="10"/>
      <c r="P81" s="10"/>
      <c r="Q81" s="22" t="s">
        <v>26</v>
      </c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41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  <c r="IV81" s="37"/>
    </row>
    <row r="82" spans="1:256" s="40" customFormat="1" ht="117.75" customHeight="1">
      <c r="A82" s="50"/>
      <c r="B82" s="20" t="s">
        <v>54</v>
      </c>
      <c r="C82" s="1">
        <f t="shared" si="1"/>
        <v>30</v>
      </c>
      <c r="D82" s="6"/>
      <c r="E82" s="21"/>
      <c r="F82" s="6">
        <v>30</v>
      </c>
      <c r="G82" s="6">
        <v>30</v>
      </c>
      <c r="H82" s="6"/>
      <c r="I82" s="6"/>
      <c r="J82" s="6"/>
      <c r="K82" s="6"/>
      <c r="L82" s="6"/>
      <c r="M82" s="6"/>
      <c r="N82" s="6"/>
      <c r="O82" s="10"/>
      <c r="P82" s="10"/>
      <c r="Q82" s="22" t="s">
        <v>26</v>
      </c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41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37"/>
      <c r="IV82" s="37"/>
    </row>
    <row r="83" spans="1:256" s="40" customFormat="1" ht="72.75" customHeight="1">
      <c r="A83" s="50"/>
      <c r="B83" s="20" t="s">
        <v>55</v>
      </c>
      <c r="C83" s="1">
        <f t="shared" si="1"/>
        <v>4</v>
      </c>
      <c r="D83" s="6"/>
      <c r="E83" s="21"/>
      <c r="F83" s="6">
        <v>4</v>
      </c>
      <c r="G83" s="6">
        <v>4</v>
      </c>
      <c r="H83" s="6"/>
      <c r="I83" s="6"/>
      <c r="J83" s="6"/>
      <c r="K83" s="6"/>
      <c r="L83" s="6"/>
      <c r="M83" s="6"/>
      <c r="N83" s="6"/>
      <c r="O83" s="10"/>
      <c r="P83" s="10"/>
      <c r="Q83" s="22" t="s">
        <v>26</v>
      </c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41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  <c r="IU83" s="37"/>
      <c r="IV83" s="37"/>
    </row>
    <row r="84" spans="1:256" s="40" customFormat="1" ht="102.75" customHeight="1">
      <c r="A84" s="50"/>
      <c r="B84" s="20" t="s">
        <v>56</v>
      </c>
      <c r="C84" s="1">
        <f t="shared" si="1"/>
        <v>4</v>
      </c>
      <c r="D84" s="6"/>
      <c r="E84" s="21"/>
      <c r="F84" s="6">
        <v>4</v>
      </c>
      <c r="G84" s="6">
        <v>4</v>
      </c>
      <c r="H84" s="6"/>
      <c r="I84" s="6"/>
      <c r="J84" s="6"/>
      <c r="K84" s="6"/>
      <c r="L84" s="6"/>
      <c r="M84" s="6"/>
      <c r="N84" s="6"/>
      <c r="O84" s="10"/>
      <c r="P84" s="10"/>
      <c r="Q84" s="22" t="s">
        <v>26</v>
      </c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41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37"/>
      <c r="IV84" s="37"/>
    </row>
    <row r="85" spans="1:256" s="40" customFormat="1" ht="95.25" customHeight="1">
      <c r="A85" s="50"/>
      <c r="B85" s="20" t="s">
        <v>57</v>
      </c>
      <c r="C85" s="1">
        <f t="shared" si="1"/>
        <v>12</v>
      </c>
      <c r="D85" s="6"/>
      <c r="E85" s="21"/>
      <c r="F85" s="6">
        <v>12</v>
      </c>
      <c r="G85" s="6">
        <v>12</v>
      </c>
      <c r="H85" s="6"/>
      <c r="I85" s="6"/>
      <c r="J85" s="6"/>
      <c r="K85" s="6"/>
      <c r="L85" s="6"/>
      <c r="M85" s="6"/>
      <c r="N85" s="6"/>
      <c r="O85" s="10"/>
      <c r="P85" s="10"/>
      <c r="Q85" s="22" t="s">
        <v>26</v>
      </c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41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7"/>
      <c r="IU85" s="37"/>
      <c r="IV85" s="37"/>
    </row>
    <row r="86" spans="1:256" s="40" customFormat="1" ht="142.5" customHeight="1">
      <c r="A86" s="51"/>
      <c r="B86" s="20" t="s">
        <v>24</v>
      </c>
      <c r="C86" s="1">
        <f t="shared" si="1"/>
        <v>36</v>
      </c>
      <c r="D86" s="6"/>
      <c r="E86" s="21" t="s">
        <v>25</v>
      </c>
      <c r="F86" s="6">
        <v>36</v>
      </c>
      <c r="G86" s="6"/>
      <c r="H86" s="6"/>
      <c r="I86" s="6">
        <v>36</v>
      </c>
      <c r="J86" s="6"/>
      <c r="K86" s="6"/>
      <c r="L86" s="6"/>
      <c r="M86" s="6"/>
      <c r="N86" s="6"/>
      <c r="O86" s="6"/>
      <c r="P86" s="10"/>
      <c r="Q86" s="22" t="s">
        <v>26</v>
      </c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  <c r="IU86" s="37"/>
      <c r="IV86" s="37"/>
    </row>
    <row r="87" spans="1:256" s="40" customFormat="1" ht="171" customHeight="1">
      <c r="A87" s="57" t="s">
        <v>139</v>
      </c>
      <c r="B87" s="20" t="s">
        <v>159</v>
      </c>
      <c r="C87" s="1">
        <f t="shared" si="1"/>
        <v>22.8</v>
      </c>
      <c r="D87" s="6">
        <v>11.4</v>
      </c>
      <c r="E87" s="21" t="s">
        <v>53</v>
      </c>
      <c r="F87" s="6">
        <v>11.4</v>
      </c>
      <c r="G87" s="6"/>
      <c r="H87" s="6"/>
      <c r="I87" s="6"/>
      <c r="J87" s="6"/>
      <c r="K87" s="6"/>
      <c r="L87" s="6"/>
      <c r="M87" s="6"/>
      <c r="N87" s="6"/>
      <c r="O87" s="6"/>
      <c r="P87" s="6">
        <v>11.4</v>
      </c>
      <c r="Q87" s="22" t="s">
        <v>16</v>
      </c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  <c r="IJ87" s="37"/>
      <c r="IK87" s="37"/>
      <c r="IL87" s="37"/>
      <c r="IM87" s="37"/>
      <c r="IN87" s="37"/>
      <c r="IO87" s="37"/>
      <c r="IP87" s="37"/>
      <c r="IQ87" s="37"/>
      <c r="IR87" s="37"/>
      <c r="IS87" s="37"/>
      <c r="IT87" s="37"/>
      <c r="IU87" s="37"/>
      <c r="IV87" s="37"/>
    </row>
    <row r="88" spans="1:256" s="40" customFormat="1" ht="153">
      <c r="A88" s="57"/>
      <c r="B88" s="20" t="s">
        <v>27</v>
      </c>
      <c r="C88" s="1">
        <f t="shared" si="1"/>
        <v>50</v>
      </c>
      <c r="D88" s="6"/>
      <c r="E88" s="21" t="s">
        <v>28</v>
      </c>
      <c r="F88" s="6">
        <v>50</v>
      </c>
      <c r="G88" s="6"/>
      <c r="H88" s="6"/>
      <c r="I88" s="6"/>
      <c r="J88" s="6">
        <v>50</v>
      </c>
      <c r="K88" s="6"/>
      <c r="L88" s="6"/>
      <c r="M88" s="6">
        <v>5</v>
      </c>
      <c r="N88" s="6"/>
      <c r="O88" s="6"/>
      <c r="P88" s="6"/>
      <c r="Q88" s="22" t="s">
        <v>16</v>
      </c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  <c r="IJ88" s="37"/>
      <c r="IK88" s="37"/>
      <c r="IL88" s="37"/>
      <c r="IM88" s="37"/>
      <c r="IN88" s="37"/>
      <c r="IO88" s="37"/>
      <c r="IP88" s="37"/>
      <c r="IQ88" s="37"/>
      <c r="IR88" s="37"/>
      <c r="IS88" s="37"/>
      <c r="IT88" s="37"/>
      <c r="IU88" s="37"/>
      <c r="IV88" s="37"/>
    </row>
    <row r="89" spans="1:256" s="40" customFormat="1" ht="84.75" customHeight="1">
      <c r="A89" s="57"/>
      <c r="B89" s="20" t="s">
        <v>29</v>
      </c>
      <c r="C89" s="1">
        <f t="shared" si="1"/>
        <v>4</v>
      </c>
      <c r="D89" s="6"/>
      <c r="E89" s="21"/>
      <c r="F89" s="6">
        <v>4</v>
      </c>
      <c r="G89" s="6"/>
      <c r="H89" s="6"/>
      <c r="I89" s="6"/>
      <c r="J89" s="6">
        <v>4</v>
      </c>
      <c r="K89" s="6"/>
      <c r="L89" s="6"/>
      <c r="M89" s="6">
        <v>4</v>
      </c>
      <c r="N89" s="6"/>
      <c r="O89" s="6"/>
      <c r="P89" s="6"/>
      <c r="Q89" s="22" t="s">
        <v>15</v>
      </c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37"/>
      <c r="IV89" s="37"/>
    </row>
    <row r="90" spans="1:256" s="40" customFormat="1" ht="153">
      <c r="A90" s="57"/>
      <c r="B90" s="20" t="s">
        <v>153</v>
      </c>
      <c r="C90" s="1">
        <f t="shared" si="1"/>
        <v>67.44</v>
      </c>
      <c r="D90" s="6">
        <f>22.89+8.78</f>
        <v>31.67</v>
      </c>
      <c r="E90" s="21" t="s">
        <v>154</v>
      </c>
      <c r="F90" s="6">
        <v>35.77</v>
      </c>
      <c r="G90" s="6"/>
      <c r="H90" s="6"/>
      <c r="I90" s="6">
        <v>35.77</v>
      </c>
      <c r="J90" s="6"/>
      <c r="K90" s="6"/>
      <c r="L90" s="6"/>
      <c r="M90" s="6"/>
      <c r="N90" s="6"/>
      <c r="O90" s="6"/>
      <c r="P90" s="1">
        <v>22.89</v>
      </c>
      <c r="Q90" s="22" t="s">
        <v>16</v>
      </c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  <c r="IU90" s="37"/>
      <c r="IV90" s="37"/>
    </row>
    <row r="91" spans="1:17" ht="73.5" customHeight="1">
      <c r="A91" s="57"/>
      <c r="B91" s="20" t="s">
        <v>86</v>
      </c>
      <c r="C91" s="1">
        <f t="shared" si="1"/>
        <v>10</v>
      </c>
      <c r="D91" s="6"/>
      <c r="E91" s="21"/>
      <c r="F91" s="6">
        <v>10</v>
      </c>
      <c r="G91" s="6"/>
      <c r="H91" s="6"/>
      <c r="I91" s="6"/>
      <c r="J91" s="6">
        <v>10</v>
      </c>
      <c r="K91" s="6"/>
      <c r="L91" s="6"/>
      <c r="M91" s="6">
        <v>10</v>
      </c>
      <c r="N91" s="6"/>
      <c r="O91" s="6"/>
      <c r="P91" s="14"/>
      <c r="Q91" s="22" t="s">
        <v>26</v>
      </c>
    </row>
    <row r="92" spans="1:256" s="40" customFormat="1" ht="111" customHeight="1">
      <c r="A92" s="57"/>
      <c r="B92" s="20" t="s">
        <v>78</v>
      </c>
      <c r="C92" s="1">
        <f>+D92+F92</f>
        <v>120.24000000000001</v>
      </c>
      <c r="D92" s="6">
        <v>50.24</v>
      </c>
      <c r="E92" s="21" t="s">
        <v>138</v>
      </c>
      <c r="F92" s="6">
        <v>70</v>
      </c>
      <c r="G92" s="6"/>
      <c r="H92" s="6"/>
      <c r="I92" s="6"/>
      <c r="J92" s="6">
        <v>70</v>
      </c>
      <c r="K92" s="6">
        <f>15.34+4.59</f>
        <v>19.93</v>
      </c>
      <c r="L92" s="6"/>
      <c r="M92" s="6"/>
      <c r="N92" s="6"/>
      <c r="O92" s="6"/>
      <c r="P92" s="14"/>
      <c r="Q92" s="22" t="s">
        <v>26</v>
      </c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  <c r="IU92" s="37"/>
      <c r="IV92" s="37"/>
    </row>
    <row r="93" spans="1:256" s="40" customFormat="1" ht="84" customHeight="1">
      <c r="A93" s="57"/>
      <c r="B93" s="20" t="s">
        <v>30</v>
      </c>
      <c r="C93" s="1">
        <f t="shared" si="1"/>
        <v>87.134</v>
      </c>
      <c r="D93" s="6"/>
      <c r="E93" s="21"/>
      <c r="F93" s="6">
        <v>87.134</v>
      </c>
      <c r="G93" s="6">
        <v>87.134</v>
      </c>
      <c r="H93" s="6"/>
      <c r="I93" s="6"/>
      <c r="J93" s="6"/>
      <c r="K93" s="6"/>
      <c r="L93" s="6"/>
      <c r="M93" s="6"/>
      <c r="N93" s="6"/>
      <c r="O93" s="6">
        <v>15</v>
      </c>
      <c r="P93" s="6"/>
      <c r="Q93" s="22" t="s">
        <v>10</v>
      </c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  <c r="IU93" s="37"/>
      <c r="IV93" s="37"/>
    </row>
    <row r="94" spans="1:256" s="43" customFormat="1" ht="76.5">
      <c r="A94" s="57"/>
      <c r="B94" s="20" t="s">
        <v>156</v>
      </c>
      <c r="C94" s="1">
        <v>82.03</v>
      </c>
      <c r="D94" s="29"/>
      <c r="E94" s="30"/>
      <c r="F94" s="6">
        <v>82.03</v>
      </c>
      <c r="G94" s="11"/>
      <c r="H94" s="6">
        <v>82.03</v>
      </c>
      <c r="I94" s="11"/>
      <c r="J94" s="12"/>
      <c r="K94" s="12"/>
      <c r="L94" s="12"/>
      <c r="M94" s="12"/>
      <c r="N94" s="6">
        <v>82.03</v>
      </c>
      <c r="O94" s="13"/>
      <c r="P94" s="13"/>
      <c r="Q94" s="22" t="s">
        <v>26</v>
      </c>
      <c r="R94" s="38"/>
      <c r="S94" s="38"/>
      <c r="T94" s="38"/>
      <c r="U94" s="38"/>
      <c r="V94" s="38"/>
      <c r="W94" s="38"/>
      <c r="X94" s="42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  <c r="IV94" s="38"/>
    </row>
    <row r="95" spans="1:256" s="40" customFormat="1" ht="102">
      <c r="A95" s="57"/>
      <c r="B95" s="20" t="s">
        <v>160</v>
      </c>
      <c r="C95" s="1">
        <v>1</v>
      </c>
      <c r="D95" s="31"/>
      <c r="E95" s="32"/>
      <c r="F95" s="6">
        <v>1</v>
      </c>
      <c r="G95" s="14"/>
      <c r="H95" s="6">
        <v>1</v>
      </c>
      <c r="I95" s="14"/>
      <c r="J95" s="33"/>
      <c r="K95" s="12"/>
      <c r="L95" s="12"/>
      <c r="M95" s="15"/>
      <c r="N95" s="6">
        <v>1</v>
      </c>
      <c r="O95" s="13"/>
      <c r="P95" s="13"/>
      <c r="Q95" s="22" t="s">
        <v>157</v>
      </c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  <c r="IU95" s="37"/>
      <c r="IV95" s="37"/>
    </row>
    <row r="96" spans="1:256" s="40" customFormat="1" ht="85.5" customHeight="1">
      <c r="A96" s="53" t="s">
        <v>31</v>
      </c>
      <c r="B96" s="20" t="s">
        <v>32</v>
      </c>
      <c r="C96" s="1">
        <f>+D96+F96</f>
        <v>14</v>
      </c>
      <c r="D96" s="6"/>
      <c r="E96" s="21"/>
      <c r="F96" s="6">
        <v>14</v>
      </c>
      <c r="G96" s="6">
        <v>14</v>
      </c>
      <c r="H96" s="6"/>
      <c r="I96" s="6"/>
      <c r="J96" s="6"/>
      <c r="K96" s="6"/>
      <c r="L96" s="6"/>
      <c r="M96" s="6"/>
      <c r="N96" s="6"/>
      <c r="O96" s="6">
        <v>14</v>
      </c>
      <c r="P96" s="27"/>
      <c r="Q96" s="22" t="s">
        <v>26</v>
      </c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  <c r="IT96" s="37"/>
      <c r="IU96" s="37"/>
      <c r="IV96" s="37"/>
    </row>
    <row r="97" spans="1:256" s="40" customFormat="1" ht="105">
      <c r="A97" s="53"/>
      <c r="B97" s="20" t="s">
        <v>33</v>
      </c>
      <c r="C97" s="1">
        <f>+D97+F97</f>
        <v>2.1</v>
      </c>
      <c r="D97" s="6"/>
      <c r="E97" s="21"/>
      <c r="F97" s="6">
        <v>2.1</v>
      </c>
      <c r="G97" s="6">
        <v>2.1</v>
      </c>
      <c r="H97" s="6"/>
      <c r="I97" s="6"/>
      <c r="J97" s="6"/>
      <c r="K97" s="6"/>
      <c r="L97" s="6"/>
      <c r="M97" s="6"/>
      <c r="N97" s="6"/>
      <c r="O97" s="6"/>
      <c r="P97" s="10"/>
      <c r="Q97" s="22" t="s">
        <v>61</v>
      </c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  <c r="IU97" s="37"/>
      <c r="IV97" s="37"/>
    </row>
    <row r="98" spans="1:17" ht="46.5" customHeight="1">
      <c r="A98" s="17"/>
      <c r="B98" s="17"/>
      <c r="C98" s="34">
        <f>SUM(C4:C97)</f>
        <v>9558.244</v>
      </c>
      <c r="D98" s="34">
        <f>SUM(D4:D97)</f>
        <v>2553.15006284</v>
      </c>
      <c r="E98" s="34"/>
      <c r="F98" s="35">
        <f>SUM(F4:F97)</f>
        <v>7005.094000000001</v>
      </c>
      <c r="G98" s="34">
        <f aca="true" t="shared" si="2" ref="G98:P98">SUM(G4:G97)</f>
        <v>1181.5739371599998</v>
      </c>
      <c r="H98" s="36">
        <f t="shared" si="2"/>
        <v>546.35</v>
      </c>
      <c r="I98" s="36">
        <f t="shared" si="2"/>
        <v>2485.77</v>
      </c>
      <c r="J98" s="36">
        <f t="shared" si="2"/>
        <v>2779.99975987</v>
      </c>
      <c r="K98" s="36">
        <f t="shared" si="2"/>
        <v>48.019999999999996</v>
      </c>
      <c r="L98" s="36">
        <f t="shared" si="2"/>
        <v>358.69000000000005</v>
      </c>
      <c r="M98" s="36">
        <f t="shared" si="2"/>
        <v>511.03499999999997</v>
      </c>
      <c r="N98" s="36">
        <f t="shared" si="2"/>
        <v>307.55999999999995</v>
      </c>
      <c r="O98" s="36">
        <f t="shared" si="2"/>
        <v>289.81</v>
      </c>
      <c r="P98" s="36">
        <f t="shared" si="2"/>
        <v>279.29006283999996</v>
      </c>
      <c r="Q98" s="17"/>
    </row>
    <row r="100" ht="21">
      <c r="I100" s="46"/>
    </row>
    <row r="105" ht="21">
      <c r="I105" s="46"/>
    </row>
  </sheetData>
  <sheetProtection/>
  <mergeCells count="28">
    <mergeCell ref="A96:A97"/>
    <mergeCell ref="P45:P46"/>
    <mergeCell ref="I5:I6"/>
    <mergeCell ref="H5:H6"/>
    <mergeCell ref="N5:N6"/>
    <mergeCell ref="O5:O6"/>
    <mergeCell ref="A87:A95"/>
    <mergeCell ref="A4:A44"/>
    <mergeCell ref="P5:P6"/>
    <mergeCell ref="L5:L6"/>
    <mergeCell ref="J5:J6"/>
    <mergeCell ref="A1:Q1"/>
    <mergeCell ref="A2:A3"/>
    <mergeCell ref="B2:B3"/>
    <mergeCell ref="C2:C3"/>
    <mergeCell ref="F2:J2"/>
    <mergeCell ref="D2:E2"/>
    <mergeCell ref="K2:P2"/>
    <mergeCell ref="C5:C6"/>
    <mergeCell ref="Q5:Q6"/>
    <mergeCell ref="K5:K6"/>
    <mergeCell ref="A73:A86"/>
    <mergeCell ref="A45:A59"/>
    <mergeCell ref="A60:A72"/>
    <mergeCell ref="M5:M6"/>
    <mergeCell ref="G5:G6"/>
    <mergeCell ref="F5:F6"/>
    <mergeCell ref="B5:B6"/>
  </mergeCells>
  <printOptions/>
  <pageMargins left="0.7874015748031497" right="0.7874015748031497" top="0.3937007874015748" bottom="0.3937007874015748" header="0" footer="0"/>
  <pageSetup fitToHeight="0" fitToWidth="1" horizontalDpi="600" verticalDpi="600" orientation="landscape" paperSize="8" scale="37" r:id="rId1"/>
  <headerFooter alignWithMargins="0">
    <oddHeader>&amp;R&amp;18Patto per lo sviluppo della Regione Campania
 Allegato A</oddHeader>
    <oddFooter>&amp;R&amp;P</oddFooter>
  </headerFooter>
  <rowBreaks count="5" manualBreakCount="5">
    <brk id="20" max="16" man="1"/>
    <brk id="36" max="16" man="1"/>
    <brk id="53" max="16" man="1"/>
    <brk id="74" max="16" man="1"/>
    <brk id="9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oamari</cp:lastModifiedBy>
  <cp:lastPrinted>2016-04-23T11:47:45Z</cp:lastPrinted>
  <dcterms:created xsi:type="dcterms:W3CDTF">2015-12-11T11:13:02Z</dcterms:created>
  <dcterms:modified xsi:type="dcterms:W3CDTF">2016-04-24T11:03:51Z</dcterms:modified>
  <cp:category/>
  <cp:version/>
  <cp:contentType/>
  <cp:contentStatus/>
  <cp:revision>1</cp:revision>
</cp:coreProperties>
</file>